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60" windowWidth="11295" windowHeight="5580" activeTab="2"/>
  </bookViews>
  <sheets>
    <sheet name="Faktura" sheetId="1" r:id="rId1"/>
    <sheet name="Excelblog.pl - Kwoty słownie" sheetId="5" state="hidden" r:id="rId2"/>
    <sheet name="Arkusz1" sheetId="6" r:id="rId3"/>
  </sheets>
  <definedNames>
    <definedName name="excelblog_Dziesiatki" localSheetId="1">{"dziesięć";"dwadzieścia";"trzydzieści";"czterdzieści";"pięćdziesiąt";"sześćdziesiąt";"siedemdziesiąt";"osiemdziesiąt";"dziewięćdziesiąt"}</definedName>
    <definedName name="excelblog_Dziesiatki">{"dziesięć";"dwadzieścia";"trzydzieści";"czterdzieści";"pięćdziesiąt";"sześćdziesiąt";"siedemdziesiąt";"osiemdziesiąt";"dziewięćdziesiąt"}</definedName>
    <definedName name="excelblog_Jednosci" localSheetId="1">{"jeden";"dwa";"trzy";"cztery";"pięć";"sześć";"siedem";"osiem";"dziewięć";"dziesięć";"jedenaście";"dwanaście";"trzynaście";"czternaście";"piętnaście";"szesnaście";"siedemnaście";"osiemnaście";"dziewiętnaście";"dwadzieścia"}</definedName>
    <definedName name="excelblog_Jednosci">{"jeden";"dwa";"trzy";"cztery";"pięć";"sześć";"siedem";"osiem";"dziewięć";"dziesięć";"jedenaście";"dwanaście";"trzynaście";"czternaście";"piętnaście";"szestnaście";"siedemnaście";"osiemnaście";"dziewiętnaście";"dwadzieścia"}</definedName>
    <definedName name="excelblog_Komunikat1">"W polu z kwotą nie znajduje się liczba"</definedName>
    <definedName name="excelblog_Komunikat2">"Kwota do zamiany jest nieprawidłowa (zbyt duża lub ujemna)"</definedName>
    <definedName name="excelblog_Setki" localSheetId="1">{"sto";"dwieście";"trzysta";"czterysta";"pięćset";"sześćset";"siedemset";"osiemset";"dziewięćset"}</definedName>
    <definedName name="excelblog_Setki">{"sto";"dwieście";"trzysta";"czterysta";"pięćset";"sześćset";"siedemset";"osiemset";"dziewięcset"}</definedName>
    <definedName name="slownie">'Excelblog.pl - Kwoty słownie'!$B$8</definedName>
  </definedNames>
  <calcPr calcId="124519"/>
</workbook>
</file>

<file path=xl/calcChain.xml><?xml version="1.0" encoding="utf-8"?>
<calcChain xmlns="http://schemas.openxmlformats.org/spreadsheetml/2006/main">
  <c r="G24" i="1"/>
  <c r="G23"/>
  <c r="C26"/>
  <c r="G25"/>
  <c r="G21"/>
  <c r="J18"/>
  <c r="J19"/>
  <c r="G17"/>
  <c r="G18"/>
  <c r="G19"/>
  <c r="I24"/>
  <c r="I23"/>
  <c r="I19"/>
  <c r="G22"/>
  <c r="I22" s="1"/>
  <c r="I13"/>
  <c r="I14"/>
  <c r="J14" s="1"/>
  <c r="I16"/>
  <c r="I17"/>
  <c r="I18"/>
  <c r="J13"/>
  <c r="I12"/>
  <c r="J16"/>
  <c r="G20"/>
  <c r="G13"/>
  <c r="G14"/>
  <c r="G15"/>
  <c r="I15" s="1"/>
  <c r="J15" s="1"/>
  <c r="G16"/>
  <c r="G12"/>
  <c r="D19" i="5"/>
  <c r="E19"/>
  <c r="F19"/>
  <c r="G19"/>
  <c r="H19"/>
  <c r="D20"/>
  <c r="E20"/>
  <c r="F20"/>
  <c r="G20"/>
  <c r="H20"/>
  <c r="B22"/>
  <c r="B23"/>
  <c r="B24"/>
  <c r="D33"/>
  <c r="E33"/>
  <c r="F33"/>
  <c r="G33"/>
  <c r="H33"/>
  <c r="C34"/>
  <c r="D34"/>
  <c r="E34"/>
  <c r="F34"/>
  <c r="G34"/>
  <c r="H34"/>
  <c r="B36"/>
  <c r="B37"/>
  <c r="B38"/>
  <c r="J24" i="1" l="1"/>
  <c r="J17"/>
  <c r="J21"/>
  <c r="I20"/>
  <c r="J12"/>
  <c r="J20" l="1"/>
  <c r="B3" i="5" s="1"/>
  <c r="C6" s="1"/>
  <c r="H5" l="1"/>
  <c r="H6" s="1"/>
  <c r="F5"/>
  <c r="F6" s="1"/>
  <c r="G5"/>
  <c r="G6" s="1"/>
  <c r="D5"/>
  <c r="D6" s="1"/>
  <c r="E5"/>
  <c r="E6" s="1"/>
  <c r="B10" l="1"/>
  <c r="B8"/>
  <c r="B9"/>
</calcChain>
</file>

<file path=xl/sharedStrings.xml><?xml version="1.0" encoding="utf-8"?>
<sst xmlns="http://schemas.openxmlformats.org/spreadsheetml/2006/main" count="116" uniqueCount="76">
  <si>
    <t>Sprzedawca</t>
  </si>
  <si>
    <t>biuro turystyczne"Niwa"</t>
  </si>
  <si>
    <t>nazwisko i imię lub nazwa firmy</t>
  </si>
  <si>
    <t>L.p.</t>
  </si>
  <si>
    <t>1.</t>
  </si>
  <si>
    <t>2.</t>
  </si>
  <si>
    <t>3.</t>
  </si>
  <si>
    <t>4.</t>
  </si>
  <si>
    <t>5.</t>
  </si>
  <si>
    <t>6.</t>
  </si>
  <si>
    <t>Nazwa wyboru towarui lub usługi</t>
  </si>
  <si>
    <t>Wynajęcie autokaru</t>
  </si>
  <si>
    <t>Przewodnik po mieście</t>
  </si>
  <si>
    <t>Wstęp do muzeum</t>
  </si>
  <si>
    <t>Wstęp na basen</t>
  </si>
  <si>
    <t>7.</t>
  </si>
  <si>
    <t>8.</t>
  </si>
  <si>
    <t>Data wydania towaru lub wykonania usługi(wystarczy wpisać miesiąc)</t>
  </si>
  <si>
    <t>Pilot wycieczki</t>
  </si>
  <si>
    <t>Wypełnia się gdy towar/usługa są objęte stawką niższą niż22% lub zwolnienie od podatku</t>
  </si>
  <si>
    <t>Należy podać wysokość stawki (22%,7%,0%) , a w przypadku zwolnienia od podatku wpisać "zw"</t>
  </si>
  <si>
    <t>Podać łączne kwoty wartości podatku z podziałem na stawki podatkowe</t>
  </si>
  <si>
    <t>Słownie zł/gr:</t>
  </si>
  <si>
    <r>
      <t>Data otrzymania zaliczki</t>
    </r>
    <r>
      <rPr>
        <sz val="11"/>
        <color theme="1"/>
        <rFont val="Times New Roman"/>
        <family val="1"/>
        <charset val="238"/>
      </rPr>
      <t>³</t>
    </r>
  </si>
  <si>
    <t>Sposób zapłaty</t>
  </si>
  <si>
    <t xml:space="preserve">Termin zapłaty </t>
  </si>
  <si>
    <t>Rachunek bankowy</t>
  </si>
  <si>
    <t>SWW⁴</t>
  </si>
  <si>
    <t>J.m.</t>
  </si>
  <si>
    <r>
      <t>Nr ident.NIP</t>
    </r>
    <r>
      <rPr>
        <sz val="11"/>
        <color theme="1"/>
        <rFont val="Times New Roman"/>
        <family val="1"/>
        <charset val="238"/>
      </rPr>
      <t>¹</t>
    </r>
  </si>
  <si>
    <t>x</t>
  </si>
  <si>
    <t>szt.</t>
  </si>
  <si>
    <t>Ilość</t>
  </si>
  <si>
    <t>gotówka</t>
  </si>
  <si>
    <t>15.02.2004r.</t>
  </si>
  <si>
    <t>21.12.2003r.</t>
  </si>
  <si>
    <t>Cena jedn. bez podatku</t>
  </si>
  <si>
    <t>Razem</t>
  </si>
  <si>
    <r>
      <t xml:space="preserve">W tym </t>
    </r>
    <r>
      <rPr>
        <sz val="11"/>
        <color theme="1"/>
        <rFont val="Calibri"/>
        <family val="2"/>
        <charset val="238"/>
      </rPr>
      <t>⁶</t>
    </r>
  </si>
  <si>
    <t>Do zapłaty:</t>
  </si>
  <si>
    <t>Wartość bez podatku</t>
  </si>
  <si>
    <t>Podatek</t>
  </si>
  <si>
    <r>
      <t>st.(%)</t>
    </r>
    <r>
      <rPr>
        <sz val="11"/>
        <color theme="1"/>
        <rFont val="Calibri"/>
        <family val="2"/>
        <charset val="238"/>
      </rPr>
      <t>⁵</t>
    </r>
  </si>
  <si>
    <t>kwota</t>
  </si>
  <si>
    <t>zw.</t>
  </si>
  <si>
    <t>Nabywca</t>
  </si>
  <si>
    <t>ORGINAŁ</t>
  </si>
  <si>
    <t>pieczęć sprzedawcy</t>
  </si>
  <si>
    <t>FAKTURA  VAT</t>
  </si>
  <si>
    <t>Nr</t>
  </si>
  <si>
    <t>miejscowość , data wystawienia faktury</t>
  </si>
  <si>
    <r>
      <t>data sprzedaży</t>
    </r>
    <r>
      <rPr>
        <sz val="11"/>
        <color theme="1"/>
        <rFont val="Calibri"/>
        <family val="2"/>
        <charset val="238"/>
      </rPr>
      <t>²</t>
    </r>
  </si>
  <si>
    <t>Wartość z podatkiem</t>
  </si>
  <si>
    <t>imię i nazwisko osoby upoważnionej do otrzymana faktury VAT</t>
  </si>
  <si>
    <t>imię i nazwisko oraz podpis osoby upoważnionej do wystawienia faktury VAT i pieczęć firmowa sprzedawcy</t>
  </si>
  <si>
    <t>autor: Marcin Egert | www.excelblog.pl</t>
  </si>
  <si>
    <t>Kwota:</t>
  </si>
  <si>
    <t>Grosze 2</t>
  </si>
  <si>
    <t>Grosze</t>
  </si>
  <si>
    <t>Setki</t>
  </si>
  <si>
    <t>Tysiące</t>
  </si>
  <si>
    <t>Miliony</t>
  </si>
  <si>
    <t>Miliardy</t>
  </si>
  <si>
    <t>Wiersz pomocniczy 1</t>
  </si>
  <si>
    <t>Wiersz pomocniczy 2</t>
  </si>
  <si>
    <t>Słownie v.1</t>
  </si>
  <si>
    <t>Słownie v.2</t>
  </si>
  <si>
    <t>Słownie v.3</t>
  </si>
  <si>
    <t>Dostępne na licencji Creative Commons Uznanie autorstwa 2.5 Polska</t>
  </si>
  <si>
    <t>http://www.excelblog.pl/kwota-slownie-bez-vba/</t>
  </si>
  <si>
    <t>W przypadku jeśli numer identyfikacyjny nie został nadany,należy wpisać REGON lub PESEL (z dowodu osobistego)z dopiskiem numer tymczasowy</t>
  </si>
  <si>
    <t>Obowiązek podatkowy w przypadku otrzymania zaliczki przekraczającej 50% wartości towaru/usługi i następnie wszystkich kolejnych zaliczek</t>
  </si>
  <si>
    <r>
      <t xml:space="preserve">ul.Armii Ludowej 1                                                </t>
    </r>
    <r>
      <rPr>
        <sz val="11"/>
        <color theme="1"/>
        <rFont val="Tahoma"/>
        <family val="2"/>
        <charset val="238"/>
      </rPr>
      <t xml:space="preserve">     </t>
    </r>
    <r>
      <rPr>
        <sz val="8"/>
        <color theme="1"/>
        <rFont val="Tahoma"/>
        <family val="2"/>
        <charset val="238"/>
      </rPr>
      <t xml:space="preserve"> adres</t>
    </r>
  </si>
  <si>
    <r>
      <t xml:space="preserve">ul.Moniuszki 23                                                                                 </t>
    </r>
    <r>
      <rPr>
        <sz val="8"/>
        <color theme="1"/>
        <rFont val="Calibri"/>
        <family val="2"/>
        <charset val="238"/>
        <scheme val="minor"/>
      </rPr>
      <t xml:space="preserve">         adres</t>
    </r>
  </si>
  <si>
    <r>
      <t xml:space="preserve">Zespół Szkół Spożywczych i Hotelarskich </t>
    </r>
    <r>
      <rPr>
        <sz val="8"/>
        <color theme="1"/>
        <rFont val="Calibri"/>
        <family val="2"/>
        <charset val="238"/>
        <scheme val="minor"/>
      </rPr>
      <t>nazwisko i imię lub nazwa</t>
    </r>
  </si>
  <si>
    <t>jaworska</t>
  </si>
</sst>
</file>

<file path=xl/styles.xml><?xml version="1.0" encoding="utf-8"?>
<styleSheet xmlns="http://schemas.openxmlformats.org/spreadsheetml/2006/main">
  <numFmts count="6">
    <numFmt numFmtId="44" formatCode="_-* #,##0.00\ &quot;zł&quot;_-;\-* #,##0.00\ &quot;zł&quot;_-;_-* &quot;-&quot;??\ &quot;zł&quot;_-;_-@_-"/>
    <numFmt numFmtId="164" formatCode="#,##0.00\ &quot;zł&quot;;[Red]#,##0.00\ &quot;zł&quot;"/>
    <numFmt numFmtId="165" formatCode="#,##0.00\ &quot;zł&quot;"/>
    <numFmt numFmtId="166" formatCode="#&quot; &quot;??/16"/>
    <numFmt numFmtId="167" formatCode="000\-000\-00\-00"/>
    <numFmt numFmtId="168" formatCode="##########################"/>
  </numFmts>
  <fonts count="16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b/>
      <sz val="10"/>
      <name val="Arial"/>
      <family val="2"/>
      <charset val="238"/>
    </font>
    <font>
      <sz val="8"/>
      <name val="Arial"/>
      <charset val="238"/>
    </font>
    <font>
      <b/>
      <sz val="10"/>
      <color indexed="9"/>
      <name val="Tahoma"/>
      <family val="2"/>
      <charset val="238"/>
    </font>
    <font>
      <u/>
      <sz val="10"/>
      <color indexed="12"/>
      <name val="Arial"/>
      <charset val="238"/>
    </font>
    <font>
      <u/>
      <sz val="8"/>
      <name val="Arial"/>
      <charset val="238"/>
    </font>
    <font>
      <sz val="11"/>
      <color theme="1"/>
      <name val="Tahoma"/>
      <family val="2"/>
      <charset val="238"/>
    </font>
    <font>
      <sz val="8"/>
      <color theme="1"/>
      <name val="Tahoma"/>
      <family val="2"/>
      <charset val="238"/>
    </font>
    <font>
      <sz val="8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44" fontId="4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</cellStyleXfs>
  <cellXfs count="93">
    <xf numFmtId="0" fontId="0" fillId="0" borderId="0" xfId="0"/>
    <xf numFmtId="0" fontId="0" fillId="0" borderId="0" xfId="0" applyAlignment="1"/>
    <xf numFmtId="0" fontId="0" fillId="0" borderId="1" xfId="0" applyBorder="1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Border="1"/>
    <xf numFmtId="0" fontId="0" fillId="0" borderId="4" xfId="0" applyBorder="1"/>
    <xf numFmtId="0" fontId="3" fillId="0" borderId="7" xfId="0" applyFont="1" applyBorder="1" applyAlignment="1">
      <alignment horizontal="center"/>
    </xf>
    <xf numFmtId="0" fontId="0" fillId="0" borderId="7" xfId="0" applyBorder="1" applyAlignment="1">
      <alignment horizontal="left" wrapText="1"/>
    </xf>
    <xf numFmtId="164" fontId="0" fillId="0" borderId="7" xfId="0" applyNumberFormat="1" applyBorder="1" applyAlignment="1">
      <alignment horizontal="right"/>
    </xf>
    <xf numFmtId="164" fontId="0" fillId="0" borderId="6" xfId="0" applyNumberFormat="1" applyBorder="1" applyAlignment="1">
      <alignment horizontal="right"/>
    </xf>
    <xf numFmtId="165" fontId="0" fillId="0" borderId="5" xfId="0" applyNumberFormat="1" applyBorder="1"/>
    <xf numFmtId="165" fontId="0" fillId="0" borderId="1" xfId="0" applyNumberFormat="1" applyBorder="1"/>
    <xf numFmtId="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7" fillId="2" borderId="0" xfId="1" applyFont="1" applyFill="1" applyAlignment="1" applyProtection="1">
      <alignment vertical="center"/>
    </xf>
    <xf numFmtId="0" fontId="4" fillId="2" borderId="0" xfId="1" applyFill="1" applyAlignment="1" applyProtection="1">
      <alignment vertical="center"/>
    </xf>
    <xf numFmtId="0" fontId="4" fillId="0" borderId="0" xfId="1" applyAlignment="1" applyProtection="1">
      <alignment vertical="center"/>
    </xf>
    <xf numFmtId="0" fontId="4" fillId="3" borderId="0" xfId="1" applyFill="1" applyProtection="1"/>
    <xf numFmtId="0" fontId="5" fillId="3" borderId="0" xfId="1" applyFont="1" applyFill="1" applyProtection="1"/>
    <xf numFmtId="0" fontId="4" fillId="3" borderId="0" xfId="1" applyFill="1" applyBorder="1" applyProtection="1"/>
    <xf numFmtId="0" fontId="4" fillId="0" borderId="0" xfId="1" applyProtection="1"/>
    <xf numFmtId="0" fontId="5" fillId="0" borderId="0" xfId="1" applyFont="1" applyProtection="1"/>
    <xf numFmtId="4" fontId="4" fillId="4" borderId="1" xfId="1" applyNumberFormat="1" applyFill="1" applyBorder="1" applyProtection="1">
      <protection locked="0"/>
    </xf>
    <xf numFmtId="4" fontId="4" fillId="3" borderId="0" xfId="1" applyNumberFormat="1" applyFill="1" applyProtection="1"/>
    <xf numFmtId="4" fontId="5" fillId="3" borderId="0" xfId="1" applyNumberFormat="1" applyFont="1" applyFill="1" applyAlignment="1" applyProtection="1">
      <alignment horizontal="center"/>
    </xf>
    <xf numFmtId="0" fontId="5" fillId="3" borderId="0" xfId="1" applyFont="1" applyFill="1" applyBorder="1" applyAlignment="1" applyProtection="1">
      <alignment horizontal="center"/>
    </xf>
    <xf numFmtId="166" fontId="4" fillId="3" borderId="0" xfId="1" applyNumberFormat="1" applyFill="1" applyAlignment="1" applyProtection="1">
      <alignment horizontal="center"/>
    </xf>
    <xf numFmtId="0" fontId="4" fillId="3" borderId="0" xfId="1" applyFill="1" applyBorder="1" applyAlignment="1" applyProtection="1">
      <alignment horizontal="center"/>
    </xf>
    <xf numFmtId="0" fontId="6" fillId="3" borderId="0" xfId="1" applyFont="1" applyFill="1" applyProtection="1"/>
    <xf numFmtId="0" fontId="6" fillId="3" borderId="0" xfId="1" applyFont="1" applyFill="1" applyBorder="1" applyProtection="1"/>
    <xf numFmtId="0" fontId="4" fillId="4" borderId="2" xfId="1" applyFill="1" applyBorder="1" applyProtection="1">
      <protection locked="0"/>
    </xf>
    <xf numFmtId="0" fontId="4" fillId="4" borderId="6" xfId="1" applyFill="1" applyBorder="1" applyProtection="1">
      <protection locked="0"/>
    </xf>
    <xf numFmtId="0" fontId="4" fillId="4" borderId="7" xfId="1" applyFill="1" applyBorder="1" applyProtection="1">
      <protection locked="0"/>
    </xf>
    <xf numFmtId="0" fontId="4" fillId="2" borderId="0" xfId="1" applyFont="1" applyFill="1" applyAlignment="1" applyProtection="1">
      <alignment vertical="center"/>
    </xf>
    <xf numFmtId="0" fontId="4" fillId="2" borderId="0" xfId="1" applyFont="1" applyFill="1" applyBorder="1" applyAlignment="1" applyProtection="1">
      <alignment vertical="center"/>
    </xf>
    <xf numFmtId="0" fontId="9" fillId="2" borderId="0" xfId="3" applyFont="1" applyFill="1" applyAlignment="1" applyProtection="1">
      <alignment horizontal="right" vertical="center"/>
    </xf>
    <xf numFmtId="0" fontId="4" fillId="0" borderId="0" xfId="1" applyFont="1" applyAlignment="1" applyProtection="1">
      <alignment vertical="center"/>
    </xf>
    <xf numFmtId="0" fontId="7" fillId="2" borderId="0" xfId="1" applyFont="1" applyFill="1" applyProtection="1">
      <protection locked="0"/>
    </xf>
    <xf numFmtId="0" fontId="4" fillId="2" borderId="0" xfId="1" applyFill="1" applyProtection="1">
      <protection locked="0"/>
    </xf>
    <xf numFmtId="0" fontId="4" fillId="0" borderId="0" xfId="1" applyProtection="1">
      <protection locked="0"/>
    </xf>
    <xf numFmtId="0" fontId="4" fillId="3" borderId="0" xfId="1" applyFill="1" applyProtection="1">
      <protection locked="0"/>
    </xf>
    <xf numFmtId="0" fontId="5" fillId="3" borderId="0" xfId="1" applyFont="1" applyFill="1" applyProtection="1">
      <protection locked="0"/>
    </xf>
    <xf numFmtId="0" fontId="4" fillId="3" borderId="0" xfId="1" applyFill="1" applyBorder="1" applyProtection="1">
      <protection locked="0"/>
    </xf>
    <xf numFmtId="0" fontId="5" fillId="0" borderId="0" xfId="1" applyFont="1" applyProtection="1">
      <protection locked="0"/>
    </xf>
    <xf numFmtId="4" fontId="4" fillId="3" borderId="0" xfId="1" applyNumberFormat="1" applyFill="1" applyProtection="1">
      <protection locked="0"/>
    </xf>
    <xf numFmtId="4" fontId="5" fillId="3" borderId="0" xfId="1" applyNumberFormat="1" applyFont="1" applyFill="1" applyAlignment="1" applyProtection="1">
      <alignment horizontal="center"/>
      <protection locked="0"/>
    </xf>
    <xf numFmtId="0" fontId="5" fillId="3" borderId="0" xfId="1" applyFont="1" applyFill="1" applyBorder="1" applyAlignment="1" applyProtection="1">
      <alignment horizontal="center"/>
      <protection locked="0"/>
    </xf>
    <xf numFmtId="166" fontId="4" fillId="3" borderId="0" xfId="1" applyNumberFormat="1" applyFill="1" applyAlignment="1" applyProtection="1">
      <alignment horizontal="center"/>
      <protection locked="0"/>
    </xf>
    <xf numFmtId="0" fontId="4" fillId="3" borderId="0" xfId="1" applyFill="1" applyBorder="1" applyAlignment="1" applyProtection="1">
      <alignment horizontal="center"/>
      <protection locked="0"/>
    </xf>
    <xf numFmtId="0" fontId="6" fillId="3" borderId="0" xfId="1" applyFont="1" applyFill="1" applyProtection="1">
      <protection locked="0"/>
    </xf>
    <xf numFmtId="0" fontId="6" fillId="3" borderId="0" xfId="1" applyFont="1" applyFill="1" applyBorder="1" applyProtection="1">
      <protection locked="0"/>
    </xf>
    <xf numFmtId="0" fontId="4" fillId="2" borderId="0" xfId="1" applyFont="1" applyFill="1" applyAlignment="1" applyProtection="1">
      <alignment vertical="center"/>
      <protection locked="0"/>
    </xf>
    <xf numFmtId="0" fontId="4" fillId="2" borderId="0" xfId="1" applyFont="1" applyFill="1" applyBorder="1" applyAlignment="1" applyProtection="1">
      <alignment vertical="center"/>
      <protection locked="0"/>
    </xf>
    <xf numFmtId="0" fontId="9" fillId="2" borderId="0" xfId="3" applyFont="1" applyFill="1" applyAlignment="1" applyProtection="1">
      <alignment horizontal="right" vertical="center"/>
      <protection locked="0"/>
    </xf>
    <xf numFmtId="0" fontId="4" fillId="0" borderId="0" xfId="1" applyFont="1" applyAlignment="1" applyProtection="1">
      <alignment vertical="center"/>
      <protection locked="0"/>
    </xf>
    <xf numFmtId="167" fontId="0" fillId="0" borderId="7" xfId="0" applyNumberFormat="1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7" xfId="0" applyBorder="1" applyAlignment="1">
      <alignment horizontal="left" wrapText="1"/>
    </xf>
    <xf numFmtId="0" fontId="15" fillId="0" borderId="1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0" fillId="0" borderId="11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2" xfId="0" applyBorder="1" applyAlignment="1" applyProtection="1">
      <alignment horizontal="center"/>
      <protection hidden="1"/>
    </xf>
    <xf numFmtId="0" fontId="0" fillId="0" borderId="6" xfId="0" applyBorder="1" applyAlignment="1" applyProtection="1">
      <alignment horizontal="center"/>
      <protection hidden="1"/>
    </xf>
    <xf numFmtId="0" fontId="0" fillId="0" borderId="7" xfId="0" applyBorder="1" applyAlignment="1" applyProtection="1">
      <alignment horizontal="center"/>
      <protection hidden="1"/>
    </xf>
    <xf numFmtId="0" fontId="13" fillId="0" borderId="1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Fill="1" applyBorder="1" applyAlignment="1">
      <alignment horizontal="center" wrapText="1"/>
    </xf>
    <xf numFmtId="168" fontId="0" fillId="0" borderId="1" xfId="0" applyNumberFormat="1" applyBorder="1" applyAlignment="1">
      <alignment horizontal="center"/>
    </xf>
    <xf numFmtId="168" fontId="0" fillId="0" borderId="5" xfId="0" applyNumberForma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0" borderId="5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0" fillId="0" borderId="5" xfId="0" applyNumberFormat="1" applyBorder="1" applyAlignment="1">
      <alignment horizontal="center"/>
    </xf>
    <xf numFmtId="15" fontId="0" fillId="0" borderId="1" xfId="0" applyNumberFormat="1" applyBorder="1" applyAlignment="1">
      <alignment horizontal="center"/>
    </xf>
    <xf numFmtId="15" fontId="0" fillId="0" borderId="5" xfId="0" applyNumberForma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49" fontId="0" fillId="0" borderId="1" xfId="0" applyNumberFormat="1" applyBorder="1" applyAlignment="1">
      <alignment horizontal="center" wrapText="1"/>
    </xf>
    <xf numFmtId="167" fontId="0" fillId="0" borderId="1" xfId="0" applyNumberFormat="1" applyBorder="1" applyAlignment="1">
      <alignment horizontal="center"/>
    </xf>
    <xf numFmtId="0" fontId="0" fillId="0" borderId="1" xfId="0" applyFill="1" applyBorder="1" applyAlignment="1">
      <alignment horizontal="center"/>
    </xf>
    <xf numFmtId="165" fontId="0" fillId="0" borderId="1" xfId="0" applyNumberFormat="1" applyFill="1" applyBorder="1"/>
    <xf numFmtId="0" fontId="0" fillId="0" borderId="1" xfId="0" applyFill="1" applyBorder="1"/>
  </cellXfs>
  <cellStyles count="4">
    <cellStyle name="Hiperłącze" xfId="3" builtinId="8"/>
    <cellStyle name="Normalny" xfId="0" builtinId="0"/>
    <cellStyle name="Normalny 2" xfId="1"/>
    <cellStyle name="Walutowy 2" xfId="2"/>
  </cellStyles>
  <dxfs count="3">
    <dxf>
      <numFmt numFmtId="169" formatCode="0;\-0;;@\."/>
    </dxf>
    <dxf>
      <numFmt numFmtId="169" formatCode="0;\-0;;@\."/>
    </dxf>
    <dxf>
      <numFmt numFmtId="169" formatCode="0;\-0;;@\.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creativecommons.org/licenses/by/2.5/pl/" TargetMode="External"/><Relationship Id="rId2" Type="http://schemas.openxmlformats.org/officeDocument/2006/relationships/hyperlink" Target="http://creativecommons.org/licenses/by/2.5/pl/" TargetMode="External"/><Relationship Id="rId1" Type="http://schemas.openxmlformats.org/officeDocument/2006/relationships/hyperlink" Target="http://creativecommons.org/licenses/by/2.5/pl/" TargetMode="Externa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3"/>
  <sheetViews>
    <sheetView workbookViewId="0">
      <selection activeCell="C26" sqref="C26:I26"/>
    </sheetView>
  </sheetViews>
  <sheetFormatPr defaultRowHeight="15"/>
  <cols>
    <col min="2" max="2" width="39.7109375" customWidth="1"/>
    <col min="3" max="3" width="12.5703125" customWidth="1"/>
    <col min="6" max="6" width="12.42578125" customWidth="1"/>
    <col min="7" max="7" width="12.85546875" customWidth="1"/>
    <col min="9" max="9" width="10" customWidth="1"/>
    <col min="10" max="10" width="39.140625" customWidth="1"/>
  </cols>
  <sheetData>
    <row r="1" spans="1:11">
      <c r="A1" s="59" t="s">
        <v>47</v>
      </c>
      <c r="B1" s="59"/>
      <c r="C1" s="74" t="s">
        <v>48</v>
      </c>
      <c r="D1" s="74"/>
      <c r="E1" s="74"/>
      <c r="F1" s="74"/>
      <c r="G1" s="75" t="s">
        <v>49</v>
      </c>
      <c r="H1" s="59"/>
      <c r="I1" s="76"/>
      <c r="J1" s="66" t="s">
        <v>50</v>
      </c>
    </row>
    <row r="2" spans="1:11">
      <c r="A2" s="59"/>
      <c r="B2" s="59"/>
      <c r="C2" s="74"/>
      <c r="D2" s="74"/>
      <c r="E2" s="74"/>
      <c r="F2" s="74"/>
      <c r="G2" s="75"/>
      <c r="H2" s="59"/>
      <c r="I2" s="76"/>
      <c r="J2" s="66"/>
    </row>
    <row r="3" spans="1:11">
      <c r="A3" s="59"/>
      <c r="B3" s="59"/>
      <c r="C3" s="67" t="s">
        <v>46</v>
      </c>
      <c r="D3" s="67"/>
      <c r="E3" s="67"/>
      <c r="F3" s="67"/>
      <c r="G3" s="67"/>
      <c r="H3" s="67"/>
      <c r="I3" s="68"/>
      <c r="J3" s="8" t="s">
        <v>51</v>
      </c>
    </row>
    <row r="4" spans="1:11" ht="15" customHeight="1">
      <c r="A4" s="86" t="s">
        <v>0</v>
      </c>
      <c r="B4" s="87"/>
      <c r="C4" s="67"/>
      <c r="D4" s="67"/>
      <c r="E4" s="67"/>
      <c r="F4" s="67"/>
      <c r="G4" s="67"/>
      <c r="H4" s="67"/>
      <c r="I4" s="68"/>
      <c r="J4" s="7" t="s">
        <v>45</v>
      </c>
    </row>
    <row r="5" spans="1:11">
      <c r="A5" s="59" t="s">
        <v>1</v>
      </c>
      <c r="B5" s="59"/>
      <c r="C5" s="59" t="s">
        <v>23</v>
      </c>
      <c r="D5" s="59"/>
      <c r="E5" s="59"/>
      <c r="F5" s="59"/>
      <c r="G5" s="59"/>
      <c r="H5" s="82" t="s">
        <v>35</v>
      </c>
      <c r="I5" s="83"/>
      <c r="J5" s="69" t="s">
        <v>74</v>
      </c>
    </row>
    <row r="6" spans="1:11">
      <c r="A6" s="59" t="s">
        <v>2</v>
      </c>
      <c r="B6" s="59"/>
      <c r="C6" s="59" t="s">
        <v>24</v>
      </c>
      <c r="D6" s="59"/>
      <c r="E6" s="59"/>
      <c r="F6" s="59"/>
      <c r="G6" s="59"/>
      <c r="H6" s="80" t="s">
        <v>33</v>
      </c>
      <c r="I6" s="81"/>
      <c r="J6" s="70"/>
    </row>
    <row r="7" spans="1:11">
      <c r="A7" s="88" t="s">
        <v>73</v>
      </c>
      <c r="B7" s="88"/>
      <c r="C7" s="59" t="s">
        <v>25</v>
      </c>
      <c r="D7" s="59"/>
      <c r="E7" s="59"/>
      <c r="F7" s="59"/>
      <c r="G7" s="59"/>
      <c r="H7" s="84" t="s">
        <v>34</v>
      </c>
      <c r="I7" s="85"/>
      <c r="J7" s="69" t="s">
        <v>72</v>
      </c>
    </row>
    <row r="8" spans="1:11">
      <c r="A8" s="88"/>
      <c r="B8" s="88"/>
      <c r="C8" s="59" t="s">
        <v>26</v>
      </c>
      <c r="D8" s="59"/>
      <c r="E8" s="59"/>
      <c r="F8" s="59"/>
      <c r="G8" s="59"/>
      <c r="H8" s="78"/>
      <c r="I8" s="79"/>
      <c r="J8" s="70"/>
    </row>
    <row r="9" spans="1:11">
      <c r="A9" s="89" t="s">
        <v>29</v>
      </c>
      <c r="B9" s="89"/>
      <c r="C9" s="59"/>
      <c r="D9" s="59"/>
      <c r="E9" s="59"/>
      <c r="F9" s="59"/>
      <c r="G9" s="59"/>
      <c r="H9" s="59"/>
      <c r="I9" s="59"/>
      <c r="J9" s="57" t="s">
        <v>29</v>
      </c>
      <c r="K9" s="1"/>
    </row>
    <row r="10" spans="1:11" ht="15" customHeight="1">
      <c r="A10" s="59" t="s">
        <v>3</v>
      </c>
      <c r="B10" s="59" t="s">
        <v>10</v>
      </c>
      <c r="C10" s="59" t="s">
        <v>27</v>
      </c>
      <c r="D10" s="59" t="s">
        <v>28</v>
      </c>
      <c r="E10" s="59" t="s">
        <v>32</v>
      </c>
      <c r="F10" s="60" t="s">
        <v>36</v>
      </c>
      <c r="G10" s="77" t="s">
        <v>40</v>
      </c>
      <c r="H10" s="59" t="s">
        <v>41</v>
      </c>
      <c r="I10" s="59"/>
      <c r="J10" s="61" t="s">
        <v>52</v>
      </c>
    </row>
    <row r="11" spans="1:11" ht="15" customHeight="1">
      <c r="A11" s="59"/>
      <c r="B11" s="59"/>
      <c r="C11" s="59"/>
      <c r="D11" s="59"/>
      <c r="E11" s="59"/>
      <c r="F11" s="60"/>
      <c r="G11" s="77"/>
      <c r="H11" s="3" t="s">
        <v>42</v>
      </c>
      <c r="I11" s="3" t="s">
        <v>43</v>
      </c>
      <c r="J11" s="62"/>
    </row>
    <row r="12" spans="1:11" ht="15" customHeight="1">
      <c r="A12" s="4" t="s">
        <v>4</v>
      </c>
      <c r="B12" s="3" t="s">
        <v>18</v>
      </c>
      <c r="C12" s="3"/>
      <c r="D12" s="4" t="s">
        <v>30</v>
      </c>
      <c r="E12" s="90">
        <v>1</v>
      </c>
      <c r="F12" s="91">
        <v>550</v>
      </c>
      <c r="G12" s="12">
        <f>(F12*E12)</f>
        <v>550</v>
      </c>
      <c r="H12" s="13">
        <v>7.0000000000000007E-2</v>
      </c>
      <c r="I12" s="11">
        <f>G12*H12</f>
        <v>38.500000000000007</v>
      </c>
      <c r="J12" s="9">
        <f>(G12+I12)</f>
        <v>588.5</v>
      </c>
    </row>
    <row r="13" spans="1:11" ht="15" customHeight="1">
      <c r="A13" s="4" t="s">
        <v>5</v>
      </c>
      <c r="B13" s="3" t="s">
        <v>11</v>
      </c>
      <c r="C13" s="3"/>
      <c r="D13" s="4" t="s">
        <v>31</v>
      </c>
      <c r="E13" s="90">
        <v>2</v>
      </c>
      <c r="F13" s="91">
        <v>300</v>
      </c>
      <c r="G13" s="12">
        <f t="shared" ref="G13:G19" si="0">(F13*E13)</f>
        <v>600</v>
      </c>
      <c r="H13" s="13">
        <v>7.0000000000000007E-2</v>
      </c>
      <c r="I13" s="11">
        <f t="shared" ref="I13:I19" si="1">G13*H13</f>
        <v>42.000000000000007</v>
      </c>
      <c r="J13" s="9">
        <f t="shared" ref="J13:J19" si="2">(G13+I13)</f>
        <v>642</v>
      </c>
    </row>
    <row r="14" spans="1:11" ht="15" customHeight="1">
      <c r="A14" s="4" t="s">
        <v>6</v>
      </c>
      <c r="B14" s="3" t="s">
        <v>12</v>
      </c>
      <c r="C14" s="3"/>
      <c r="D14" s="4" t="s">
        <v>30</v>
      </c>
      <c r="E14" s="90">
        <v>2</v>
      </c>
      <c r="F14" s="91">
        <v>400</v>
      </c>
      <c r="G14" s="12">
        <f t="shared" si="0"/>
        <v>800</v>
      </c>
      <c r="H14" s="13">
        <v>7.0000000000000007E-2</v>
      </c>
      <c r="I14" s="11">
        <f t="shared" si="1"/>
        <v>56.000000000000007</v>
      </c>
      <c r="J14" s="9">
        <f t="shared" si="2"/>
        <v>856</v>
      </c>
    </row>
    <row r="15" spans="1:11" ht="15" customHeight="1">
      <c r="A15" s="4" t="s">
        <v>7</v>
      </c>
      <c r="B15" s="3" t="s">
        <v>13</v>
      </c>
      <c r="C15" s="3"/>
      <c r="D15" s="4" t="s">
        <v>31</v>
      </c>
      <c r="E15" s="90">
        <v>80</v>
      </c>
      <c r="F15" s="91">
        <v>5</v>
      </c>
      <c r="G15" s="12">
        <f t="shared" si="0"/>
        <v>400</v>
      </c>
      <c r="H15" s="13">
        <v>0.22</v>
      </c>
      <c r="I15" s="11">
        <f t="shared" si="1"/>
        <v>88</v>
      </c>
      <c r="J15" s="9">
        <f t="shared" si="2"/>
        <v>488</v>
      </c>
    </row>
    <row r="16" spans="1:11" ht="15" customHeight="1">
      <c r="A16" s="4" t="s">
        <v>8</v>
      </c>
      <c r="B16" s="3" t="s">
        <v>14</v>
      </c>
      <c r="C16" s="3"/>
      <c r="D16" s="4" t="s">
        <v>31</v>
      </c>
      <c r="E16" s="90">
        <v>80</v>
      </c>
      <c r="F16" s="91">
        <v>13</v>
      </c>
      <c r="G16" s="12">
        <f t="shared" si="0"/>
        <v>1040</v>
      </c>
      <c r="H16" s="13">
        <v>0.22</v>
      </c>
      <c r="I16" s="11">
        <f t="shared" si="1"/>
        <v>228.8</v>
      </c>
      <c r="J16" s="9">
        <f t="shared" si="2"/>
        <v>1268.8</v>
      </c>
    </row>
    <row r="17" spans="1:11" ht="15" customHeight="1">
      <c r="A17" s="4" t="s">
        <v>9</v>
      </c>
      <c r="B17" s="3"/>
      <c r="C17" s="3"/>
      <c r="D17" s="3"/>
      <c r="E17" s="92"/>
      <c r="F17" s="92"/>
      <c r="G17" s="12">
        <f t="shared" si="0"/>
        <v>0</v>
      </c>
      <c r="H17" s="13"/>
      <c r="I17" s="11">
        <f t="shared" si="1"/>
        <v>0</v>
      </c>
      <c r="J17" s="9">
        <f t="shared" si="2"/>
        <v>0</v>
      </c>
    </row>
    <row r="18" spans="1:11" ht="15" customHeight="1">
      <c r="A18" s="4" t="s">
        <v>15</v>
      </c>
      <c r="B18" s="3"/>
      <c r="C18" s="3"/>
      <c r="D18" s="3"/>
      <c r="E18" s="92"/>
      <c r="F18" s="92"/>
      <c r="G18" s="12">
        <f t="shared" si="0"/>
        <v>0</v>
      </c>
      <c r="H18" s="13"/>
      <c r="I18" s="11">
        <f t="shared" si="1"/>
        <v>0</v>
      </c>
      <c r="J18" s="9">
        <f t="shared" si="2"/>
        <v>0</v>
      </c>
    </row>
    <row r="19" spans="1:11" ht="15" customHeight="1">
      <c r="A19" s="4" t="s">
        <v>16</v>
      </c>
      <c r="B19" s="3" t="s">
        <v>75</v>
      </c>
      <c r="C19" s="2"/>
      <c r="D19" s="3"/>
      <c r="E19" s="92"/>
      <c r="F19" s="92"/>
      <c r="G19" s="12">
        <f t="shared" si="0"/>
        <v>0</v>
      </c>
      <c r="H19" s="13"/>
      <c r="I19" s="11">
        <f t="shared" si="1"/>
        <v>0</v>
      </c>
      <c r="J19" s="9">
        <f t="shared" si="2"/>
        <v>0</v>
      </c>
    </row>
    <row r="20" spans="1:11" ht="30" customHeight="1">
      <c r="A20" s="15" t="s">
        <v>4</v>
      </c>
      <c r="B20" s="65" t="s">
        <v>70</v>
      </c>
      <c r="C20" s="65"/>
      <c r="D20" s="65"/>
      <c r="E20" s="65"/>
      <c r="F20" s="14" t="s">
        <v>37</v>
      </c>
      <c r="G20" s="12">
        <f>SUM(G12:G19)</f>
        <v>3390</v>
      </c>
      <c r="H20" s="13" t="s">
        <v>30</v>
      </c>
      <c r="I20" s="11">
        <f>SUM(I12:I19)</f>
        <v>453.30000000000007</v>
      </c>
      <c r="J20" s="9">
        <f>SUM(J12:J19)</f>
        <v>3843.3</v>
      </c>
    </row>
    <row r="21" spans="1:11" ht="30" customHeight="1">
      <c r="A21" s="15" t="s">
        <v>5</v>
      </c>
      <c r="B21" s="65" t="s">
        <v>17</v>
      </c>
      <c r="C21" s="65"/>
      <c r="D21" s="65"/>
      <c r="E21" s="65"/>
      <c r="F21" s="14" t="s">
        <v>38</v>
      </c>
      <c r="G21" s="12">
        <f ca="1">SUMIF(H11:H18,zw,G11:G15)</f>
        <v>0</v>
      </c>
      <c r="H21" s="13" t="s">
        <v>44</v>
      </c>
      <c r="I21" s="12"/>
      <c r="J21" s="9">
        <f ca="1">G21</f>
        <v>0</v>
      </c>
    </row>
    <row r="22" spans="1:11" ht="30" customHeight="1">
      <c r="A22" s="15" t="s">
        <v>6</v>
      </c>
      <c r="B22" s="65" t="s">
        <v>71</v>
      </c>
      <c r="C22" s="65"/>
      <c r="D22" s="65"/>
      <c r="E22" s="65"/>
      <c r="F22" s="59"/>
      <c r="G22" s="12">
        <f ca="1">SUMIF(H12:H19,22%,G12:G16)</f>
        <v>1440</v>
      </c>
      <c r="H22" s="13">
        <v>0.22</v>
      </c>
      <c r="I22" s="11">
        <f ca="1">G22*H22</f>
        <v>316.8</v>
      </c>
      <c r="J22" s="9">
        <v>1756.8</v>
      </c>
    </row>
    <row r="23" spans="1:11" ht="30" customHeight="1">
      <c r="A23" s="15" t="s">
        <v>7</v>
      </c>
      <c r="B23" s="65" t="s">
        <v>19</v>
      </c>
      <c r="C23" s="65"/>
      <c r="D23" s="65"/>
      <c r="E23" s="65"/>
      <c r="F23" s="59"/>
      <c r="G23" s="12">
        <f>SUMIF(H12:H19,7%,G12:G19)</f>
        <v>1950</v>
      </c>
      <c r="H23" s="13">
        <v>7.0000000000000007E-2</v>
      </c>
      <c r="I23" s="11">
        <f t="shared" ref="I23:I24" si="3">G23*H23</f>
        <v>136.5</v>
      </c>
      <c r="J23" s="9">
        <v>2086.5</v>
      </c>
    </row>
    <row r="24" spans="1:11" ht="30" customHeight="1">
      <c r="A24" s="15" t="s">
        <v>8</v>
      </c>
      <c r="B24" s="65" t="s">
        <v>20</v>
      </c>
      <c r="C24" s="65"/>
      <c r="D24" s="65"/>
      <c r="E24" s="65"/>
      <c r="F24" s="59"/>
      <c r="G24" s="12">
        <f>SUMIF(H12:H19,0%,G12:G19)</f>
        <v>0</v>
      </c>
      <c r="H24" s="13">
        <v>0</v>
      </c>
      <c r="I24" s="11">
        <f t="shared" si="3"/>
        <v>0</v>
      </c>
      <c r="J24" s="9">
        <f>G24</f>
        <v>0</v>
      </c>
    </row>
    <row r="25" spans="1:11" ht="30" customHeight="1">
      <c r="A25" s="15" t="s">
        <v>9</v>
      </c>
      <c r="B25" s="65" t="s">
        <v>21</v>
      </c>
      <c r="C25" s="65"/>
      <c r="D25" s="65"/>
      <c r="E25" s="65"/>
      <c r="F25" s="14" t="s">
        <v>39</v>
      </c>
      <c r="G25" s="63">
        <f>J20</f>
        <v>3843.3</v>
      </c>
      <c r="H25" s="64"/>
      <c r="I25" s="64"/>
      <c r="J25" s="10"/>
      <c r="K25" s="5"/>
    </row>
    <row r="26" spans="1:11">
      <c r="B26" s="3" t="s">
        <v>22</v>
      </c>
      <c r="C26" s="71" t="str">
        <f>'Excelblog.pl - Kwoty słownie'!B10</f>
        <v xml:space="preserve">trzy tysiące osiemset czterdzieści trzy złote 30/100 groszy </v>
      </c>
      <c r="D26" s="72"/>
      <c r="E26" s="72"/>
      <c r="F26" s="72"/>
      <c r="G26" s="72"/>
      <c r="H26" s="72"/>
      <c r="I26" s="73"/>
      <c r="J26" s="4"/>
    </row>
    <row r="27" spans="1:11">
      <c r="B27" s="59"/>
      <c r="C27" s="58"/>
      <c r="D27" s="58"/>
      <c r="E27" s="58"/>
      <c r="H27" s="58"/>
      <c r="I27" s="58"/>
      <c r="J27" s="58"/>
    </row>
    <row r="28" spans="1:11">
      <c r="B28" s="59"/>
      <c r="C28" s="59"/>
      <c r="D28" s="59"/>
      <c r="E28" s="59"/>
      <c r="H28" s="59"/>
      <c r="I28" s="59"/>
      <c r="J28" s="59"/>
    </row>
    <row r="29" spans="1:11" ht="15" customHeight="1">
      <c r="B29" s="59" t="s">
        <v>53</v>
      </c>
      <c r="C29" s="59"/>
      <c r="D29" s="59"/>
      <c r="E29" s="59"/>
      <c r="H29" s="60" t="s">
        <v>54</v>
      </c>
      <c r="I29" s="60"/>
      <c r="J29" s="60"/>
    </row>
    <row r="30" spans="1:11">
      <c r="B30" s="59"/>
      <c r="C30" s="59"/>
      <c r="D30" s="59"/>
      <c r="E30" s="59"/>
      <c r="H30" s="60"/>
      <c r="I30" s="60"/>
      <c r="J30" s="60"/>
    </row>
    <row r="31" spans="1:11" ht="15.75" thickBot="1"/>
    <row r="32" spans="1:11" ht="15.75" thickBot="1">
      <c r="G32" s="6"/>
    </row>
    <row r="33" spans="6:7">
      <c r="F33" s="5"/>
      <c r="G33" s="5"/>
    </row>
  </sheetData>
  <mergeCells count="44">
    <mergeCell ref="A9:B9"/>
    <mergeCell ref="A10:A11"/>
    <mergeCell ref="B10:B11"/>
    <mergeCell ref="C10:C11"/>
    <mergeCell ref="D10:D11"/>
    <mergeCell ref="A1:B3"/>
    <mergeCell ref="H8:I8"/>
    <mergeCell ref="H6:I6"/>
    <mergeCell ref="H5:I5"/>
    <mergeCell ref="H7:I7"/>
    <mergeCell ref="C8:G8"/>
    <mergeCell ref="C7:G7"/>
    <mergeCell ref="C6:G6"/>
    <mergeCell ref="C5:G5"/>
    <mergeCell ref="A4:B4"/>
    <mergeCell ref="A5:B5"/>
    <mergeCell ref="A6:B6"/>
    <mergeCell ref="A7:B8"/>
    <mergeCell ref="J1:J2"/>
    <mergeCell ref="C3:I4"/>
    <mergeCell ref="J5:J6"/>
    <mergeCell ref="J7:J8"/>
    <mergeCell ref="C26:I26"/>
    <mergeCell ref="C1:F2"/>
    <mergeCell ref="G1:G2"/>
    <mergeCell ref="H1:I2"/>
    <mergeCell ref="G10:G11"/>
    <mergeCell ref="H10:I10"/>
    <mergeCell ref="F22:F24"/>
    <mergeCell ref="F10:F11"/>
    <mergeCell ref="C9:I9"/>
    <mergeCell ref="B25:E25"/>
    <mergeCell ref="B20:E20"/>
    <mergeCell ref="B21:E21"/>
    <mergeCell ref="H27:J28"/>
    <mergeCell ref="B27:E28"/>
    <mergeCell ref="H29:J30"/>
    <mergeCell ref="B29:E30"/>
    <mergeCell ref="J10:J11"/>
    <mergeCell ref="G25:I25"/>
    <mergeCell ref="B22:E22"/>
    <mergeCell ref="B23:E23"/>
    <mergeCell ref="B24:E24"/>
    <mergeCell ref="E10:E11"/>
  </mergeCells>
  <conditionalFormatting sqref="G12:G24">
    <cfRule type="cellIs" dxfId="2" priority="3" operator="equal">
      <formula>0</formula>
    </cfRule>
  </conditionalFormatting>
  <conditionalFormatting sqref="J12:J25 H12:I23 H25:I25 G12:G25">
    <cfRule type="cellIs" dxfId="1" priority="2" operator="equal">
      <formula>0</formula>
    </cfRule>
  </conditionalFormatting>
  <conditionalFormatting sqref="I12:J24 H12:H23 F12:G24">
    <cfRule type="cellIs" dxfId="0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41"/>
  <sheetViews>
    <sheetView showGridLines="0" defaultGridColor="0" colorId="31" workbookViewId="0">
      <selection activeCell="C20" sqref="C20"/>
    </sheetView>
  </sheetViews>
  <sheetFormatPr defaultColWidth="0" defaultRowHeight="12.75"/>
  <cols>
    <col min="1" max="1" width="14.42578125" style="41" customWidth="1"/>
    <col min="2" max="3" width="17.85546875" style="41" customWidth="1"/>
    <col min="4" max="4" width="16.7109375" style="41" customWidth="1"/>
    <col min="5" max="8" width="12.140625" style="41" customWidth="1"/>
    <col min="9" max="9" width="9.140625" style="41" customWidth="1"/>
    <col min="10" max="10" width="0" style="41" hidden="1" customWidth="1"/>
    <col min="11" max="11" width="18.28515625" style="41" hidden="1" customWidth="1"/>
    <col min="12" max="12" width="15.28515625" style="41" hidden="1" customWidth="1"/>
    <col min="13" max="13" width="11.42578125" style="41" hidden="1" customWidth="1"/>
    <col min="14" max="256" width="0" style="41" hidden="1"/>
    <col min="257" max="257" width="14.42578125" style="41" customWidth="1"/>
    <col min="258" max="259" width="17.85546875" style="41" customWidth="1"/>
    <col min="260" max="260" width="16.7109375" style="41" customWidth="1"/>
    <col min="261" max="264" width="12.140625" style="41" customWidth="1"/>
    <col min="265" max="265" width="9.140625" style="41" customWidth="1"/>
    <col min="266" max="269" width="0" style="41" hidden="1" customWidth="1"/>
    <col min="270" max="512" width="0" style="41" hidden="1"/>
    <col min="513" max="513" width="14.42578125" style="41" customWidth="1"/>
    <col min="514" max="515" width="17.85546875" style="41" customWidth="1"/>
    <col min="516" max="516" width="16.7109375" style="41" customWidth="1"/>
    <col min="517" max="520" width="12.140625" style="41" customWidth="1"/>
    <col min="521" max="521" width="9.140625" style="41" customWidth="1"/>
    <col min="522" max="525" width="0" style="41" hidden="1" customWidth="1"/>
    <col min="526" max="768" width="0" style="41" hidden="1"/>
    <col min="769" max="769" width="14.42578125" style="41" customWidth="1"/>
    <col min="770" max="771" width="17.85546875" style="41" customWidth="1"/>
    <col min="772" max="772" width="16.7109375" style="41" customWidth="1"/>
    <col min="773" max="776" width="12.140625" style="41" customWidth="1"/>
    <col min="777" max="777" width="9.140625" style="41" customWidth="1"/>
    <col min="778" max="781" width="0" style="41" hidden="1" customWidth="1"/>
    <col min="782" max="1024" width="0" style="41" hidden="1"/>
    <col min="1025" max="1025" width="14.42578125" style="41" customWidth="1"/>
    <col min="1026" max="1027" width="17.85546875" style="41" customWidth="1"/>
    <col min="1028" max="1028" width="16.7109375" style="41" customWidth="1"/>
    <col min="1029" max="1032" width="12.140625" style="41" customWidth="1"/>
    <col min="1033" max="1033" width="9.140625" style="41" customWidth="1"/>
    <col min="1034" max="1037" width="0" style="41" hidden="1" customWidth="1"/>
    <col min="1038" max="1280" width="0" style="41" hidden="1"/>
    <col min="1281" max="1281" width="14.42578125" style="41" customWidth="1"/>
    <col min="1282" max="1283" width="17.85546875" style="41" customWidth="1"/>
    <col min="1284" max="1284" width="16.7109375" style="41" customWidth="1"/>
    <col min="1285" max="1288" width="12.140625" style="41" customWidth="1"/>
    <col min="1289" max="1289" width="9.140625" style="41" customWidth="1"/>
    <col min="1290" max="1293" width="0" style="41" hidden="1" customWidth="1"/>
    <col min="1294" max="1536" width="0" style="41" hidden="1"/>
    <col min="1537" max="1537" width="14.42578125" style="41" customWidth="1"/>
    <col min="1538" max="1539" width="17.85546875" style="41" customWidth="1"/>
    <col min="1540" max="1540" width="16.7109375" style="41" customWidth="1"/>
    <col min="1541" max="1544" width="12.140625" style="41" customWidth="1"/>
    <col min="1545" max="1545" width="9.140625" style="41" customWidth="1"/>
    <col min="1546" max="1549" width="0" style="41" hidden="1" customWidth="1"/>
    <col min="1550" max="1792" width="0" style="41" hidden="1"/>
    <col min="1793" max="1793" width="14.42578125" style="41" customWidth="1"/>
    <col min="1794" max="1795" width="17.85546875" style="41" customWidth="1"/>
    <col min="1796" max="1796" width="16.7109375" style="41" customWidth="1"/>
    <col min="1797" max="1800" width="12.140625" style="41" customWidth="1"/>
    <col min="1801" max="1801" width="9.140625" style="41" customWidth="1"/>
    <col min="1802" max="1805" width="0" style="41" hidden="1" customWidth="1"/>
    <col min="1806" max="2048" width="0" style="41" hidden="1"/>
    <col min="2049" max="2049" width="14.42578125" style="41" customWidth="1"/>
    <col min="2050" max="2051" width="17.85546875" style="41" customWidth="1"/>
    <col min="2052" max="2052" width="16.7109375" style="41" customWidth="1"/>
    <col min="2053" max="2056" width="12.140625" style="41" customWidth="1"/>
    <col min="2057" max="2057" width="9.140625" style="41" customWidth="1"/>
    <col min="2058" max="2061" width="0" style="41" hidden="1" customWidth="1"/>
    <col min="2062" max="2304" width="0" style="41" hidden="1"/>
    <col min="2305" max="2305" width="14.42578125" style="41" customWidth="1"/>
    <col min="2306" max="2307" width="17.85546875" style="41" customWidth="1"/>
    <col min="2308" max="2308" width="16.7109375" style="41" customWidth="1"/>
    <col min="2309" max="2312" width="12.140625" style="41" customWidth="1"/>
    <col min="2313" max="2313" width="9.140625" style="41" customWidth="1"/>
    <col min="2314" max="2317" width="0" style="41" hidden="1" customWidth="1"/>
    <col min="2318" max="2560" width="0" style="41" hidden="1"/>
    <col min="2561" max="2561" width="14.42578125" style="41" customWidth="1"/>
    <col min="2562" max="2563" width="17.85546875" style="41" customWidth="1"/>
    <col min="2564" max="2564" width="16.7109375" style="41" customWidth="1"/>
    <col min="2565" max="2568" width="12.140625" style="41" customWidth="1"/>
    <col min="2569" max="2569" width="9.140625" style="41" customWidth="1"/>
    <col min="2570" max="2573" width="0" style="41" hidden="1" customWidth="1"/>
    <col min="2574" max="2816" width="0" style="41" hidden="1"/>
    <col min="2817" max="2817" width="14.42578125" style="41" customWidth="1"/>
    <col min="2818" max="2819" width="17.85546875" style="41" customWidth="1"/>
    <col min="2820" max="2820" width="16.7109375" style="41" customWidth="1"/>
    <col min="2821" max="2824" width="12.140625" style="41" customWidth="1"/>
    <col min="2825" max="2825" width="9.140625" style="41" customWidth="1"/>
    <col min="2826" max="2829" width="0" style="41" hidden="1" customWidth="1"/>
    <col min="2830" max="3072" width="0" style="41" hidden="1"/>
    <col min="3073" max="3073" width="14.42578125" style="41" customWidth="1"/>
    <col min="3074" max="3075" width="17.85546875" style="41" customWidth="1"/>
    <col min="3076" max="3076" width="16.7109375" style="41" customWidth="1"/>
    <col min="3077" max="3080" width="12.140625" style="41" customWidth="1"/>
    <col min="3081" max="3081" width="9.140625" style="41" customWidth="1"/>
    <col min="3082" max="3085" width="0" style="41" hidden="1" customWidth="1"/>
    <col min="3086" max="3328" width="0" style="41" hidden="1"/>
    <col min="3329" max="3329" width="14.42578125" style="41" customWidth="1"/>
    <col min="3330" max="3331" width="17.85546875" style="41" customWidth="1"/>
    <col min="3332" max="3332" width="16.7109375" style="41" customWidth="1"/>
    <col min="3333" max="3336" width="12.140625" style="41" customWidth="1"/>
    <col min="3337" max="3337" width="9.140625" style="41" customWidth="1"/>
    <col min="3338" max="3341" width="0" style="41" hidden="1" customWidth="1"/>
    <col min="3342" max="3584" width="0" style="41" hidden="1"/>
    <col min="3585" max="3585" width="14.42578125" style="41" customWidth="1"/>
    <col min="3586" max="3587" width="17.85546875" style="41" customWidth="1"/>
    <col min="3588" max="3588" width="16.7109375" style="41" customWidth="1"/>
    <col min="3589" max="3592" width="12.140625" style="41" customWidth="1"/>
    <col min="3593" max="3593" width="9.140625" style="41" customWidth="1"/>
    <col min="3594" max="3597" width="0" style="41" hidden="1" customWidth="1"/>
    <col min="3598" max="3840" width="0" style="41" hidden="1"/>
    <col min="3841" max="3841" width="14.42578125" style="41" customWidth="1"/>
    <col min="3842" max="3843" width="17.85546875" style="41" customWidth="1"/>
    <col min="3844" max="3844" width="16.7109375" style="41" customWidth="1"/>
    <col min="3845" max="3848" width="12.140625" style="41" customWidth="1"/>
    <col min="3849" max="3849" width="9.140625" style="41" customWidth="1"/>
    <col min="3850" max="3853" width="0" style="41" hidden="1" customWidth="1"/>
    <col min="3854" max="4096" width="0" style="41" hidden="1"/>
    <col min="4097" max="4097" width="14.42578125" style="41" customWidth="1"/>
    <col min="4098" max="4099" width="17.85546875" style="41" customWidth="1"/>
    <col min="4100" max="4100" width="16.7109375" style="41" customWidth="1"/>
    <col min="4101" max="4104" width="12.140625" style="41" customWidth="1"/>
    <col min="4105" max="4105" width="9.140625" style="41" customWidth="1"/>
    <col min="4106" max="4109" width="0" style="41" hidden="1" customWidth="1"/>
    <col min="4110" max="4352" width="0" style="41" hidden="1"/>
    <col min="4353" max="4353" width="14.42578125" style="41" customWidth="1"/>
    <col min="4354" max="4355" width="17.85546875" style="41" customWidth="1"/>
    <col min="4356" max="4356" width="16.7109375" style="41" customWidth="1"/>
    <col min="4357" max="4360" width="12.140625" style="41" customWidth="1"/>
    <col min="4361" max="4361" width="9.140625" style="41" customWidth="1"/>
    <col min="4362" max="4365" width="0" style="41" hidden="1" customWidth="1"/>
    <col min="4366" max="4608" width="0" style="41" hidden="1"/>
    <col min="4609" max="4609" width="14.42578125" style="41" customWidth="1"/>
    <col min="4610" max="4611" width="17.85546875" style="41" customWidth="1"/>
    <col min="4612" max="4612" width="16.7109375" style="41" customWidth="1"/>
    <col min="4613" max="4616" width="12.140625" style="41" customWidth="1"/>
    <col min="4617" max="4617" width="9.140625" style="41" customWidth="1"/>
    <col min="4618" max="4621" width="0" style="41" hidden="1" customWidth="1"/>
    <col min="4622" max="4864" width="0" style="41" hidden="1"/>
    <col min="4865" max="4865" width="14.42578125" style="41" customWidth="1"/>
    <col min="4866" max="4867" width="17.85546875" style="41" customWidth="1"/>
    <col min="4868" max="4868" width="16.7109375" style="41" customWidth="1"/>
    <col min="4869" max="4872" width="12.140625" style="41" customWidth="1"/>
    <col min="4873" max="4873" width="9.140625" style="41" customWidth="1"/>
    <col min="4874" max="4877" width="0" style="41" hidden="1" customWidth="1"/>
    <col min="4878" max="5120" width="0" style="41" hidden="1"/>
    <col min="5121" max="5121" width="14.42578125" style="41" customWidth="1"/>
    <col min="5122" max="5123" width="17.85546875" style="41" customWidth="1"/>
    <col min="5124" max="5124" width="16.7109375" style="41" customWidth="1"/>
    <col min="5125" max="5128" width="12.140625" style="41" customWidth="1"/>
    <col min="5129" max="5129" width="9.140625" style="41" customWidth="1"/>
    <col min="5130" max="5133" width="0" style="41" hidden="1" customWidth="1"/>
    <col min="5134" max="5376" width="0" style="41" hidden="1"/>
    <col min="5377" max="5377" width="14.42578125" style="41" customWidth="1"/>
    <col min="5378" max="5379" width="17.85546875" style="41" customWidth="1"/>
    <col min="5380" max="5380" width="16.7109375" style="41" customWidth="1"/>
    <col min="5381" max="5384" width="12.140625" style="41" customWidth="1"/>
    <col min="5385" max="5385" width="9.140625" style="41" customWidth="1"/>
    <col min="5386" max="5389" width="0" style="41" hidden="1" customWidth="1"/>
    <col min="5390" max="5632" width="0" style="41" hidden="1"/>
    <col min="5633" max="5633" width="14.42578125" style="41" customWidth="1"/>
    <col min="5634" max="5635" width="17.85546875" style="41" customWidth="1"/>
    <col min="5636" max="5636" width="16.7109375" style="41" customWidth="1"/>
    <col min="5637" max="5640" width="12.140625" style="41" customWidth="1"/>
    <col min="5641" max="5641" width="9.140625" style="41" customWidth="1"/>
    <col min="5642" max="5645" width="0" style="41" hidden="1" customWidth="1"/>
    <col min="5646" max="5888" width="0" style="41" hidden="1"/>
    <col min="5889" max="5889" width="14.42578125" style="41" customWidth="1"/>
    <col min="5890" max="5891" width="17.85546875" style="41" customWidth="1"/>
    <col min="5892" max="5892" width="16.7109375" style="41" customWidth="1"/>
    <col min="5893" max="5896" width="12.140625" style="41" customWidth="1"/>
    <col min="5897" max="5897" width="9.140625" style="41" customWidth="1"/>
    <col min="5898" max="5901" width="0" style="41" hidden="1" customWidth="1"/>
    <col min="5902" max="6144" width="0" style="41" hidden="1"/>
    <col min="6145" max="6145" width="14.42578125" style="41" customWidth="1"/>
    <col min="6146" max="6147" width="17.85546875" style="41" customWidth="1"/>
    <col min="6148" max="6148" width="16.7109375" style="41" customWidth="1"/>
    <col min="6149" max="6152" width="12.140625" style="41" customWidth="1"/>
    <col min="6153" max="6153" width="9.140625" style="41" customWidth="1"/>
    <col min="6154" max="6157" width="0" style="41" hidden="1" customWidth="1"/>
    <col min="6158" max="6400" width="0" style="41" hidden="1"/>
    <col min="6401" max="6401" width="14.42578125" style="41" customWidth="1"/>
    <col min="6402" max="6403" width="17.85546875" style="41" customWidth="1"/>
    <col min="6404" max="6404" width="16.7109375" style="41" customWidth="1"/>
    <col min="6405" max="6408" width="12.140625" style="41" customWidth="1"/>
    <col min="6409" max="6409" width="9.140625" style="41" customWidth="1"/>
    <col min="6410" max="6413" width="0" style="41" hidden="1" customWidth="1"/>
    <col min="6414" max="6656" width="0" style="41" hidden="1"/>
    <col min="6657" max="6657" width="14.42578125" style="41" customWidth="1"/>
    <col min="6658" max="6659" width="17.85546875" style="41" customWidth="1"/>
    <col min="6660" max="6660" width="16.7109375" style="41" customWidth="1"/>
    <col min="6661" max="6664" width="12.140625" style="41" customWidth="1"/>
    <col min="6665" max="6665" width="9.140625" style="41" customWidth="1"/>
    <col min="6666" max="6669" width="0" style="41" hidden="1" customWidth="1"/>
    <col min="6670" max="6912" width="0" style="41" hidden="1"/>
    <col min="6913" max="6913" width="14.42578125" style="41" customWidth="1"/>
    <col min="6914" max="6915" width="17.85546875" style="41" customWidth="1"/>
    <col min="6916" max="6916" width="16.7109375" style="41" customWidth="1"/>
    <col min="6917" max="6920" width="12.140625" style="41" customWidth="1"/>
    <col min="6921" max="6921" width="9.140625" style="41" customWidth="1"/>
    <col min="6922" max="6925" width="0" style="41" hidden="1" customWidth="1"/>
    <col min="6926" max="7168" width="0" style="41" hidden="1"/>
    <col min="7169" max="7169" width="14.42578125" style="41" customWidth="1"/>
    <col min="7170" max="7171" width="17.85546875" style="41" customWidth="1"/>
    <col min="7172" max="7172" width="16.7109375" style="41" customWidth="1"/>
    <col min="7173" max="7176" width="12.140625" style="41" customWidth="1"/>
    <col min="7177" max="7177" width="9.140625" style="41" customWidth="1"/>
    <col min="7178" max="7181" width="0" style="41" hidden="1" customWidth="1"/>
    <col min="7182" max="7424" width="0" style="41" hidden="1"/>
    <col min="7425" max="7425" width="14.42578125" style="41" customWidth="1"/>
    <col min="7426" max="7427" width="17.85546875" style="41" customWidth="1"/>
    <col min="7428" max="7428" width="16.7109375" style="41" customWidth="1"/>
    <col min="7429" max="7432" width="12.140625" style="41" customWidth="1"/>
    <col min="7433" max="7433" width="9.140625" style="41" customWidth="1"/>
    <col min="7434" max="7437" width="0" style="41" hidden="1" customWidth="1"/>
    <col min="7438" max="7680" width="0" style="41" hidden="1"/>
    <col min="7681" max="7681" width="14.42578125" style="41" customWidth="1"/>
    <col min="7682" max="7683" width="17.85546875" style="41" customWidth="1"/>
    <col min="7684" max="7684" width="16.7109375" style="41" customWidth="1"/>
    <col min="7685" max="7688" width="12.140625" style="41" customWidth="1"/>
    <col min="7689" max="7689" width="9.140625" style="41" customWidth="1"/>
    <col min="7690" max="7693" width="0" style="41" hidden="1" customWidth="1"/>
    <col min="7694" max="7936" width="0" style="41" hidden="1"/>
    <col min="7937" max="7937" width="14.42578125" style="41" customWidth="1"/>
    <col min="7938" max="7939" width="17.85546875" style="41" customWidth="1"/>
    <col min="7940" max="7940" width="16.7109375" style="41" customWidth="1"/>
    <col min="7941" max="7944" width="12.140625" style="41" customWidth="1"/>
    <col min="7945" max="7945" width="9.140625" style="41" customWidth="1"/>
    <col min="7946" max="7949" width="0" style="41" hidden="1" customWidth="1"/>
    <col min="7950" max="8192" width="0" style="41" hidden="1"/>
    <col min="8193" max="8193" width="14.42578125" style="41" customWidth="1"/>
    <col min="8194" max="8195" width="17.85546875" style="41" customWidth="1"/>
    <col min="8196" max="8196" width="16.7109375" style="41" customWidth="1"/>
    <col min="8197" max="8200" width="12.140625" style="41" customWidth="1"/>
    <col min="8201" max="8201" width="9.140625" style="41" customWidth="1"/>
    <col min="8202" max="8205" width="0" style="41" hidden="1" customWidth="1"/>
    <col min="8206" max="8448" width="0" style="41" hidden="1"/>
    <col min="8449" max="8449" width="14.42578125" style="41" customWidth="1"/>
    <col min="8450" max="8451" width="17.85546875" style="41" customWidth="1"/>
    <col min="8452" max="8452" width="16.7109375" style="41" customWidth="1"/>
    <col min="8453" max="8456" width="12.140625" style="41" customWidth="1"/>
    <col min="8457" max="8457" width="9.140625" style="41" customWidth="1"/>
    <col min="8458" max="8461" width="0" style="41" hidden="1" customWidth="1"/>
    <col min="8462" max="8704" width="0" style="41" hidden="1"/>
    <col min="8705" max="8705" width="14.42578125" style="41" customWidth="1"/>
    <col min="8706" max="8707" width="17.85546875" style="41" customWidth="1"/>
    <col min="8708" max="8708" width="16.7109375" style="41" customWidth="1"/>
    <col min="8709" max="8712" width="12.140625" style="41" customWidth="1"/>
    <col min="8713" max="8713" width="9.140625" style="41" customWidth="1"/>
    <col min="8714" max="8717" width="0" style="41" hidden="1" customWidth="1"/>
    <col min="8718" max="8960" width="0" style="41" hidden="1"/>
    <col min="8961" max="8961" width="14.42578125" style="41" customWidth="1"/>
    <col min="8962" max="8963" width="17.85546875" style="41" customWidth="1"/>
    <col min="8964" max="8964" width="16.7109375" style="41" customWidth="1"/>
    <col min="8965" max="8968" width="12.140625" style="41" customWidth="1"/>
    <col min="8969" max="8969" width="9.140625" style="41" customWidth="1"/>
    <col min="8970" max="8973" width="0" style="41" hidden="1" customWidth="1"/>
    <col min="8974" max="9216" width="0" style="41" hidden="1"/>
    <col min="9217" max="9217" width="14.42578125" style="41" customWidth="1"/>
    <col min="9218" max="9219" width="17.85546875" style="41" customWidth="1"/>
    <col min="9220" max="9220" width="16.7109375" style="41" customWidth="1"/>
    <col min="9221" max="9224" width="12.140625" style="41" customWidth="1"/>
    <col min="9225" max="9225" width="9.140625" style="41" customWidth="1"/>
    <col min="9226" max="9229" width="0" style="41" hidden="1" customWidth="1"/>
    <col min="9230" max="9472" width="0" style="41" hidden="1"/>
    <col min="9473" max="9473" width="14.42578125" style="41" customWidth="1"/>
    <col min="9474" max="9475" width="17.85546875" style="41" customWidth="1"/>
    <col min="9476" max="9476" width="16.7109375" style="41" customWidth="1"/>
    <col min="9477" max="9480" width="12.140625" style="41" customWidth="1"/>
    <col min="9481" max="9481" width="9.140625" style="41" customWidth="1"/>
    <col min="9482" max="9485" width="0" style="41" hidden="1" customWidth="1"/>
    <col min="9486" max="9728" width="0" style="41" hidden="1"/>
    <col min="9729" max="9729" width="14.42578125" style="41" customWidth="1"/>
    <col min="9730" max="9731" width="17.85546875" style="41" customWidth="1"/>
    <col min="9732" max="9732" width="16.7109375" style="41" customWidth="1"/>
    <col min="9733" max="9736" width="12.140625" style="41" customWidth="1"/>
    <col min="9737" max="9737" width="9.140625" style="41" customWidth="1"/>
    <col min="9738" max="9741" width="0" style="41" hidden="1" customWidth="1"/>
    <col min="9742" max="9984" width="0" style="41" hidden="1"/>
    <col min="9985" max="9985" width="14.42578125" style="41" customWidth="1"/>
    <col min="9986" max="9987" width="17.85546875" style="41" customWidth="1"/>
    <col min="9988" max="9988" width="16.7109375" style="41" customWidth="1"/>
    <col min="9989" max="9992" width="12.140625" style="41" customWidth="1"/>
    <col min="9993" max="9993" width="9.140625" style="41" customWidth="1"/>
    <col min="9994" max="9997" width="0" style="41" hidden="1" customWidth="1"/>
    <col min="9998" max="10240" width="0" style="41" hidden="1"/>
    <col min="10241" max="10241" width="14.42578125" style="41" customWidth="1"/>
    <col min="10242" max="10243" width="17.85546875" style="41" customWidth="1"/>
    <col min="10244" max="10244" width="16.7109375" style="41" customWidth="1"/>
    <col min="10245" max="10248" width="12.140625" style="41" customWidth="1"/>
    <col min="10249" max="10249" width="9.140625" style="41" customWidth="1"/>
    <col min="10250" max="10253" width="0" style="41" hidden="1" customWidth="1"/>
    <col min="10254" max="10496" width="0" style="41" hidden="1"/>
    <col min="10497" max="10497" width="14.42578125" style="41" customWidth="1"/>
    <col min="10498" max="10499" width="17.85546875" style="41" customWidth="1"/>
    <col min="10500" max="10500" width="16.7109375" style="41" customWidth="1"/>
    <col min="10501" max="10504" width="12.140625" style="41" customWidth="1"/>
    <col min="10505" max="10505" width="9.140625" style="41" customWidth="1"/>
    <col min="10506" max="10509" width="0" style="41" hidden="1" customWidth="1"/>
    <col min="10510" max="10752" width="0" style="41" hidden="1"/>
    <col min="10753" max="10753" width="14.42578125" style="41" customWidth="1"/>
    <col min="10754" max="10755" width="17.85546875" style="41" customWidth="1"/>
    <col min="10756" max="10756" width="16.7109375" style="41" customWidth="1"/>
    <col min="10757" max="10760" width="12.140625" style="41" customWidth="1"/>
    <col min="10761" max="10761" width="9.140625" style="41" customWidth="1"/>
    <col min="10762" max="10765" width="0" style="41" hidden="1" customWidth="1"/>
    <col min="10766" max="11008" width="0" style="41" hidden="1"/>
    <col min="11009" max="11009" width="14.42578125" style="41" customWidth="1"/>
    <col min="11010" max="11011" width="17.85546875" style="41" customWidth="1"/>
    <col min="11012" max="11012" width="16.7109375" style="41" customWidth="1"/>
    <col min="11013" max="11016" width="12.140625" style="41" customWidth="1"/>
    <col min="11017" max="11017" width="9.140625" style="41" customWidth="1"/>
    <col min="11018" max="11021" width="0" style="41" hidden="1" customWidth="1"/>
    <col min="11022" max="11264" width="0" style="41" hidden="1"/>
    <col min="11265" max="11265" width="14.42578125" style="41" customWidth="1"/>
    <col min="11266" max="11267" width="17.85546875" style="41" customWidth="1"/>
    <col min="11268" max="11268" width="16.7109375" style="41" customWidth="1"/>
    <col min="11269" max="11272" width="12.140625" style="41" customWidth="1"/>
    <col min="11273" max="11273" width="9.140625" style="41" customWidth="1"/>
    <col min="11274" max="11277" width="0" style="41" hidden="1" customWidth="1"/>
    <col min="11278" max="11520" width="0" style="41" hidden="1"/>
    <col min="11521" max="11521" width="14.42578125" style="41" customWidth="1"/>
    <col min="11522" max="11523" width="17.85546875" style="41" customWidth="1"/>
    <col min="11524" max="11524" width="16.7109375" style="41" customWidth="1"/>
    <col min="11525" max="11528" width="12.140625" style="41" customWidth="1"/>
    <col min="11529" max="11529" width="9.140625" style="41" customWidth="1"/>
    <col min="11530" max="11533" width="0" style="41" hidden="1" customWidth="1"/>
    <col min="11534" max="11776" width="0" style="41" hidden="1"/>
    <col min="11777" max="11777" width="14.42578125" style="41" customWidth="1"/>
    <col min="11778" max="11779" width="17.85546875" style="41" customWidth="1"/>
    <col min="11780" max="11780" width="16.7109375" style="41" customWidth="1"/>
    <col min="11781" max="11784" width="12.140625" style="41" customWidth="1"/>
    <col min="11785" max="11785" width="9.140625" style="41" customWidth="1"/>
    <col min="11786" max="11789" width="0" style="41" hidden="1" customWidth="1"/>
    <col min="11790" max="12032" width="0" style="41" hidden="1"/>
    <col min="12033" max="12033" width="14.42578125" style="41" customWidth="1"/>
    <col min="12034" max="12035" width="17.85546875" style="41" customWidth="1"/>
    <col min="12036" max="12036" width="16.7109375" style="41" customWidth="1"/>
    <col min="12037" max="12040" width="12.140625" style="41" customWidth="1"/>
    <col min="12041" max="12041" width="9.140625" style="41" customWidth="1"/>
    <col min="12042" max="12045" width="0" style="41" hidden="1" customWidth="1"/>
    <col min="12046" max="12288" width="0" style="41" hidden="1"/>
    <col min="12289" max="12289" width="14.42578125" style="41" customWidth="1"/>
    <col min="12290" max="12291" width="17.85546875" style="41" customWidth="1"/>
    <col min="12292" max="12292" width="16.7109375" style="41" customWidth="1"/>
    <col min="12293" max="12296" width="12.140625" style="41" customWidth="1"/>
    <col min="12297" max="12297" width="9.140625" style="41" customWidth="1"/>
    <col min="12298" max="12301" width="0" style="41" hidden="1" customWidth="1"/>
    <col min="12302" max="12544" width="0" style="41" hidden="1"/>
    <col min="12545" max="12545" width="14.42578125" style="41" customWidth="1"/>
    <col min="12546" max="12547" width="17.85546875" style="41" customWidth="1"/>
    <col min="12548" max="12548" width="16.7109375" style="41" customWidth="1"/>
    <col min="12549" max="12552" width="12.140625" style="41" customWidth="1"/>
    <col min="12553" max="12553" width="9.140625" style="41" customWidth="1"/>
    <col min="12554" max="12557" width="0" style="41" hidden="1" customWidth="1"/>
    <col min="12558" max="12800" width="0" style="41" hidden="1"/>
    <col min="12801" max="12801" width="14.42578125" style="41" customWidth="1"/>
    <col min="12802" max="12803" width="17.85546875" style="41" customWidth="1"/>
    <col min="12804" max="12804" width="16.7109375" style="41" customWidth="1"/>
    <col min="12805" max="12808" width="12.140625" style="41" customWidth="1"/>
    <col min="12809" max="12809" width="9.140625" style="41" customWidth="1"/>
    <col min="12810" max="12813" width="0" style="41" hidden="1" customWidth="1"/>
    <col min="12814" max="13056" width="0" style="41" hidden="1"/>
    <col min="13057" max="13057" width="14.42578125" style="41" customWidth="1"/>
    <col min="13058" max="13059" width="17.85546875" style="41" customWidth="1"/>
    <col min="13060" max="13060" width="16.7109375" style="41" customWidth="1"/>
    <col min="13061" max="13064" width="12.140625" style="41" customWidth="1"/>
    <col min="13065" max="13065" width="9.140625" style="41" customWidth="1"/>
    <col min="13066" max="13069" width="0" style="41" hidden="1" customWidth="1"/>
    <col min="13070" max="13312" width="0" style="41" hidden="1"/>
    <col min="13313" max="13313" width="14.42578125" style="41" customWidth="1"/>
    <col min="13314" max="13315" width="17.85546875" style="41" customWidth="1"/>
    <col min="13316" max="13316" width="16.7109375" style="41" customWidth="1"/>
    <col min="13317" max="13320" width="12.140625" style="41" customWidth="1"/>
    <col min="13321" max="13321" width="9.140625" style="41" customWidth="1"/>
    <col min="13322" max="13325" width="0" style="41" hidden="1" customWidth="1"/>
    <col min="13326" max="13568" width="0" style="41" hidden="1"/>
    <col min="13569" max="13569" width="14.42578125" style="41" customWidth="1"/>
    <col min="13570" max="13571" width="17.85546875" style="41" customWidth="1"/>
    <col min="13572" max="13572" width="16.7109375" style="41" customWidth="1"/>
    <col min="13573" max="13576" width="12.140625" style="41" customWidth="1"/>
    <col min="13577" max="13577" width="9.140625" style="41" customWidth="1"/>
    <col min="13578" max="13581" width="0" style="41" hidden="1" customWidth="1"/>
    <col min="13582" max="13824" width="0" style="41" hidden="1"/>
    <col min="13825" max="13825" width="14.42578125" style="41" customWidth="1"/>
    <col min="13826" max="13827" width="17.85546875" style="41" customWidth="1"/>
    <col min="13828" max="13828" width="16.7109375" style="41" customWidth="1"/>
    <col min="13829" max="13832" width="12.140625" style="41" customWidth="1"/>
    <col min="13833" max="13833" width="9.140625" style="41" customWidth="1"/>
    <col min="13834" max="13837" width="0" style="41" hidden="1" customWidth="1"/>
    <col min="13838" max="14080" width="0" style="41" hidden="1"/>
    <col min="14081" max="14081" width="14.42578125" style="41" customWidth="1"/>
    <col min="14082" max="14083" width="17.85546875" style="41" customWidth="1"/>
    <col min="14084" max="14084" width="16.7109375" style="41" customWidth="1"/>
    <col min="14085" max="14088" width="12.140625" style="41" customWidth="1"/>
    <col min="14089" max="14089" width="9.140625" style="41" customWidth="1"/>
    <col min="14090" max="14093" width="0" style="41" hidden="1" customWidth="1"/>
    <col min="14094" max="14336" width="0" style="41" hidden="1"/>
    <col min="14337" max="14337" width="14.42578125" style="41" customWidth="1"/>
    <col min="14338" max="14339" width="17.85546875" style="41" customWidth="1"/>
    <col min="14340" max="14340" width="16.7109375" style="41" customWidth="1"/>
    <col min="14341" max="14344" width="12.140625" style="41" customWidth="1"/>
    <col min="14345" max="14345" width="9.140625" style="41" customWidth="1"/>
    <col min="14346" max="14349" width="0" style="41" hidden="1" customWidth="1"/>
    <col min="14350" max="14592" width="0" style="41" hidden="1"/>
    <col min="14593" max="14593" width="14.42578125" style="41" customWidth="1"/>
    <col min="14594" max="14595" width="17.85546875" style="41" customWidth="1"/>
    <col min="14596" max="14596" width="16.7109375" style="41" customWidth="1"/>
    <col min="14597" max="14600" width="12.140625" style="41" customWidth="1"/>
    <col min="14601" max="14601" width="9.140625" style="41" customWidth="1"/>
    <col min="14602" max="14605" width="0" style="41" hidden="1" customWidth="1"/>
    <col min="14606" max="14848" width="0" style="41" hidden="1"/>
    <col min="14849" max="14849" width="14.42578125" style="41" customWidth="1"/>
    <col min="14850" max="14851" width="17.85546875" style="41" customWidth="1"/>
    <col min="14852" max="14852" width="16.7109375" style="41" customWidth="1"/>
    <col min="14853" max="14856" width="12.140625" style="41" customWidth="1"/>
    <col min="14857" max="14857" width="9.140625" style="41" customWidth="1"/>
    <col min="14858" max="14861" width="0" style="41" hidden="1" customWidth="1"/>
    <col min="14862" max="15104" width="0" style="41" hidden="1"/>
    <col min="15105" max="15105" width="14.42578125" style="41" customWidth="1"/>
    <col min="15106" max="15107" width="17.85546875" style="41" customWidth="1"/>
    <col min="15108" max="15108" width="16.7109375" style="41" customWidth="1"/>
    <col min="15109" max="15112" width="12.140625" style="41" customWidth="1"/>
    <col min="15113" max="15113" width="9.140625" style="41" customWidth="1"/>
    <col min="15114" max="15117" width="0" style="41" hidden="1" customWidth="1"/>
    <col min="15118" max="15360" width="0" style="41" hidden="1"/>
    <col min="15361" max="15361" width="14.42578125" style="41" customWidth="1"/>
    <col min="15362" max="15363" width="17.85546875" style="41" customWidth="1"/>
    <col min="15364" max="15364" width="16.7109375" style="41" customWidth="1"/>
    <col min="15365" max="15368" width="12.140625" style="41" customWidth="1"/>
    <col min="15369" max="15369" width="9.140625" style="41" customWidth="1"/>
    <col min="15370" max="15373" width="0" style="41" hidden="1" customWidth="1"/>
    <col min="15374" max="15616" width="0" style="41" hidden="1"/>
    <col min="15617" max="15617" width="14.42578125" style="41" customWidth="1"/>
    <col min="15618" max="15619" width="17.85546875" style="41" customWidth="1"/>
    <col min="15620" max="15620" width="16.7109375" style="41" customWidth="1"/>
    <col min="15621" max="15624" width="12.140625" style="41" customWidth="1"/>
    <col min="15625" max="15625" width="9.140625" style="41" customWidth="1"/>
    <col min="15626" max="15629" width="0" style="41" hidden="1" customWidth="1"/>
    <col min="15630" max="15872" width="0" style="41" hidden="1"/>
    <col min="15873" max="15873" width="14.42578125" style="41" customWidth="1"/>
    <col min="15874" max="15875" width="17.85546875" style="41" customWidth="1"/>
    <col min="15876" max="15876" width="16.7109375" style="41" customWidth="1"/>
    <col min="15877" max="15880" width="12.140625" style="41" customWidth="1"/>
    <col min="15881" max="15881" width="9.140625" style="41" customWidth="1"/>
    <col min="15882" max="15885" width="0" style="41" hidden="1" customWidth="1"/>
    <col min="15886" max="16128" width="0" style="41" hidden="1"/>
    <col min="16129" max="16129" width="14.42578125" style="41" customWidth="1"/>
    <col min="16130" max="16131" width="17.85546875" style="41" customWidth="1"/>
    <col min="16132" max="16132" width="16.7109375" style="41" customWidth="1"/>
    <col min="16133" max="16136" width="12.140625" style="41" customWidth="1"/>
    <col min="16137" max="16137" width="9.140625" style="41" customWidth="1"/>
    <col min="16138" max="16141" width="0" style="41" hidden="1" customWidth="1"/>
    <col min="16142" max="16384" width="0" style="41" hidden="1"/>
  </cols>
  <sheetData>
    <row r="1" spans="1:13" s="18" customFormat="1" ht="17.25" customHeight="1">
      <c r="A1" s="16" t="s">
        <v>55</v>
      </c>
      <c r="B1" s="17"/>
      <c r="C1" s="17"/>
      <c r="D1" s="17"/>
      <c r="E1" s="17"/>
      <c r="F1" s="17"/>
      <c r="G1" s="17"/>
      <c r="H1" s="17"/>
      <c r="I1" s="17"/>
    </row>
    <row r="2" spans="1:13" s="22" customFormat="1">
      <c r="A2" s="19"/>
      <c r="B2" s="20" t="s">
        <v>56</v>
      </c>
      <c r="C2" s="19"/>
      <c r="D2" s="21"/>
      <c r="E2" s="21"/>
      <c r="F2" s="21"/>
      <c r="G2" s="21"/>
      <c r="H2" s="21"/>
      <c r="I2" s="19"/>
      <c r="K2" s="23"/>
      <c r="L2" s="23"/>
      <c r="M2" s="23"/>
    </row>
    <row r="3" spans="1:13" s="22" customFormat="1">
      <c r="A3" s="20" t="s">
        <v>56</v>
      </c>
      <c r="B3" s="24">
        <f>Faktura!G25</f>
        <v>3843.3</v>
      </c>
      <c r="C3" s="25"/>
      <c r="D3" s="21"/>
      <c r="E3" s="21"/>
      <c r="F3" s="21"/>
      <c r="G3" s="21"/>
      <c r="H3" s="21"/>
      <c r="I3" s="19"/>
    </row>
    <row r="4" spans="1:13" s="22" customFormat="1">
      <c r="A4" s="20"/>
      <c r="B4" s="25"/>
      <c r="C4" s="26" t="s">
        <v>57</v>
      </c>
      <c r="D4" s="27" t="s">
        <v>58</v>
      </c>
      <c r="E4" s="27" t="s">
        <v>59</v>
      </c>
      <c r="F4" s="27" t="s">
        <v>60</v>
      </c>
      <c r="G4" s="27" t="s">
        <v>61</v>
      </c>
      <c r="H4" s="27" t="s">
        <v>62</v>
      </c>
      <c r="I4" s="19"/>
    </row>
    <row r="5" spans="1:13" s="22" customFormat="1">
      <c r="A5" s="20" t="s">
        <v>63</v>
      </c>
      <c r="B5" s="19"/>
      <c r="C5" s="28"/>
      <c r="D5" s="29">
        <f>ROUND((B3-INT(B3))*100,0)</f>
        <v>30</v>
      </c>
      <c r="E5" s="29">
        <f>IF(B3&gt;=1,VALUE(RIGHT(LEFT(INT(B3),LEN(INT(B3))),3)),0)</f>
        <v>843</v>
      </c>
      <c r="F5" s="29">
        <f>IF(B3&gt;=1000,VALUE(TEXT(RIGHT(LEFT(INT(B3),LEN(INT(B3))-3),3),"000")),0)</f>
        <v>3</v>
      </c>
      <c r="G5" s="29">
        <f>IF(B3&gt;=1000000,VALUE(TEXT(RIGHT(LEFT(INT(B3),LEN(INT(B3))-6),3),"000")),0)</f>
        <v>0</v>
      </c>
      <c r="H5" s="29">
        <f>IF(B3&gt;=1000000000,VALUE(TEXT(RIGHT(LEFT(INT(B3),LEN(INT(B3))-9),3),"000")),0)</f>
        <v>0</v>
      </c>
      <c r="I5" s="19"/>
    </row>
    <row r="6" spans="1:13" s="22" customFormat="1">
      <c r="A6" s="20" t="s">
        <v>64</v>
      </c>
      <c r="B6" s="30"/>
      <c r="C6" s="30" t="str">
        <f>ROUND((B3-INT(B3))*100,0)&amp;"/"&amp;100 &amp; " groszy"</f>
        <v>30/100 groszy</v>
      </c>
      <c r="D6" s="30" t="str">
        <f>IF(B3=0,"",IF(D5&lt;=20,IF(D5=0,"zero",INDEX(excelblog_Jednosci,D5)),INDEX(excelblog_Dziesiatki,INT(D5/10))&amp;IF(MOD(D5,10)," " &amp;INDEX(excelblog_Jednosci,MOD(D5,10)),"")))&amp; " " &amp;IF(B3=0,"",INDEX(IF(D5&lt;20,{"groszy";"grosz";"grosze";"groszy"},{"groszy";"grosze";"groszy"}),MATCH(IF(D5&lt;20,D5,MOD(D5,10)),IF(D5&lt;20,{0;1;2;5},{0;2;5}),1)))</f>
        <v>trzydzieści groszy</v>
      </c>
      <c r="E6" s="31" t="str">
        <f>IF(OR(B3&lt;1,INT(E5/100)=0),"",INDEX(excelblog_Setki,INT(E5/100)))&amp; IF(E5-(INT(E5/100)*100)&lt;=20,IF(E5-(INT(E5/100)*100)=0,IF(OR(E5&gt;0,B3&lt;1),"","złotych")," " &amp;INDEX(excelblog_Jednosci,E5-(INT(E5/100)*100)))," " &amp;INDEX(excelblog_Dziesiatki,INT((E5-(INT(E5/100)*100))/10))&amp;IF(MOD((E5-(INT(E5/100)*100)),10)," "&amp;INDEX(excelblog_Jednosci,MOD((E5-(INT(E5/100)*100)),10)),""))&amp;IF(E5=0,""," " &amp;INDEX(IF(E5&lt;20,{"złotych";"złoty";"złote";"złotych"},{"złotych";"złote";"złotych"}),MATCH(IF(E5-(INT(E5/100)*100)&lt;20,E5-(INT(E5/100)*100),MOD((E5-(INT(E5/100)*100)),10)),IF(E5&lt;20,{0;1;2;5},{0;2;5}),1)))</f>
        <v>osiemset czterdzieści trzy złote</v>
      </c>
      <c r="F6" s="31" t="str">
        <f>IF(OR(B3&lt;1,INT(F5/100)=0),"",INDEX(excelblog_Setki,INT(F5/100)))&amp; IF(F5-(INT(F5/100)*100)&lt;=20,IF(F5-(INT(F5/100)*100)=0,""," " &amp;INDEX(excelblog_Jednosci,F5-(INT(F5/100)*100)))," " &amp;INDEX(excelblog_Dziesiatki,INT((F5-(INT(F5/100)*100))/10))&amp;IF(MOD((F5-(INT(F5/100)*100)),10)," "&amp;INDEX(excelblog_Jednosci,MOD((F5-(INT(F5/100)*100)),10)),""))&amp;IF(F5=0,""," " &amp;INDEX(IF(F5&lt;20,{"";"tysiąc";"tysiące";"tysięcy"},{"tysięcy";"tysiące";"tysięcy"}),MATCH(IF(F5-(INT(F5/100)*100)&lt;20,F5-(INT(F5/100)*100),MOD((F5-(INT(F5/100)*100)),10)),IF(F5&lt;20,{0;1;2;5},{0;2;5}),1)))</f>
        <v xml:space="preserve"> trzy tysiące</v>
      </c>
      <c r="G6" s="31" t="str">
        <f>IF(OR(B3&lt;1,INT(G5/100)=0),"",INDEX(excelblog_Setki,INT(G5/100)))&amp; IF(G5-(INT(G5/100)*100)&lt;=20,IF(G5-(INT(G5/100)*100)=0,""," " &amp;INDEX(excelblog_Jednosci,G5-(INT(G5/100)*100)))," " &amp;INDEX(excelblog_Dziesiatki,INT((G5-(INT(G5/100)*100))/10))&amp;IF(MOD((G5-(INT(G5/100)*100)),10)," "&amp;INDEX(excelblog_Jednosci,MOD((G5-(INT(G5/100)*100)),10)),""))&amp;IF(G5=0,""," " &amp;INDEX(IF(G5&lt;20,{"";"milion";"miliony";"milionów"},{"milionów";"miliony";"milionów"}),MATCH(IF(G5-(INT(G5/100)*100)&lt;20,G5-(INT(G5/100)*100),MOD((G5-(INT(G5/100)*100)),10)),IF(G5&lt;20,{0;1;2;5},{0;2;5}),1)))</f>
        <v/>
      </c>
      <c r="H6" s="30" t="str">
        <f>IF(OR(B3&lt;1,INT(H5/100)=0),"",INDEX(excelblog_Setki,INT(H5/100)))&amp; IF(H5-(INT(H5/100)*100)&lt;=20,IF(H5-(INT(H5/100)*100)=0,""," " &amp;INDEX(excelblog_Jednosci,H5-(INT(H5/100)*100)))," " &amp;INDEX(excelblog_Dziesiatki,INT((H5-(INT(H5/100)*100))/10))&amp;IF(MOD((H5-(INT(H5/100)*100)),10)," "&amp;INDEX(excelblog_Jednosci,MOD((H5-(INT(H5/100)*100)),10)),""))&amp;IF(H5=0,""," " &amp;INDEX(IF(H5&lt;20,{"";"miliard";"miliardy";"miliardów"},{"miliardów";"miliardy";"miliardów"}),MATCH(IF(H5-(INT(H5/100)*100)&lt;20,H5-(INT(H5/100)*100),MOD((H5-(INT(H5/100)*100)),10)),IF(H5&lt;20,{0;1;2;5},{0;2;5}),1)))</f>
        <v/>
      </c>
      <c r="I6" s="30"/>
    </row>
    <row r="7" spans="1:13" s="22" customFormat="1">
      <c r="A7" s="19"/>
      <c r="B7" s="19"/>
      <c r="C7" s="19"/>
      <c r="D7" s="21"/>
      <c r="E7" s="21"/>
      <c r="F7" s="21"/>
      <c r="G7" s="21"/>
      <c r="H7" s="21"/>
      <c r="I7" s="19"/>
    </row>
    <row r="8" spans="1:13" s="22" customFormat="1">
      <c r="A8" s="20" t="s">
        <v>65</v>
      </c>
      <c r="B8" s="32" t="str">
        <f>IF(NOT(ISNUMBER(B3)),excelblog_Komunikat1,IF(OR((B3*10^-12)&gt;=1,B3&lt;0),excelblog_Komunikat2,IF(TRIM(H6)&lt;&gt;"",TRIM(H6)&amp;" ","")&amp;IF(TRIM(G6)&lt;&gt;"",TRIM(G6)&amp;" ","")&amp;IF(TRIM(F6)&lt;&gt;"",TRIM(F6)&amp;" ","")&amp;IF(TRIM(E6)&lt;&gt;"",TRIM(E6)&amp;" ","")&amp;IF(TRIM(D6)&lt;&gt;"",D6&amp;" ","")))</f>
        <v xml:space="preserve">trzy tysiące osiemset czterdzieści trzy złote trzydzieści groszy </v>
      </c>
      <c r="C8" s="33"/>
      <c r="D8" s="33"/>
      <c r="E8" s="33"/>
      <c r="F8" s="33"/>
      <c r="G8" s="33"/>
      <c r="H8" s="33"/>
      <c r="I8" s="34"/>
    </row>
    <row r="9" spans="1:13" s="22" customFormat="1">
      <c r="A9" s="20" t="s">
        <v>66</v>
      </c>
      <c r="B9" s="32" t="str">
        <f>IF(NOT(ISNUMBER(B3)),excelblog_Komunikat1,IF(OR((B3*10^-12)&gt;=1,B3&lt;0),excelblog_Komunikat2,IF(TRIM(H6)&lt;&gt;"",TRIM(H6)&amp;" ","")&amp;IF(TRIM(G6)&lt;&gt;"",TRIM(G6)&amp;" ","")&amp;IF(TRIM(F6)&lt;&gt;"",TRIM(F6)&amp;" ","")&amp;IF(TRIM(E6)&lt;&gt;"",TRIM(E6)&amp;", ","")&amp;IF(TRIM(D6)&lt;&gt;"",D6&amp;" ","")))</f>
        <v xml:space="preserve">trzy tysiące osiemset czterdzieści trzy złote, trzydzieści groszy </v>
      </c>
      <c r="C9" s="33"/>
      <c r="D9" s="33"/>
      <c r="E9" s="33"/>
      <c r="F9" s="33"/>
      <c r="G9" s="33"/>
      <c r="H9" s="33"/>
      <c r="I9" s="34"/>
    </row>
    <row r="10" spans="1:13" s="22" customFormat="1">
      <c r="A10" s="20" t="s">
        <v>67</v>
      </c>
      <c r="B10" s="32" t="str">
        <f>IF(NOT(ISNUMBER(B3)),excelblog_Komunikat1,IF(OR((B3*10^-12)&gt;=1,B3&lt;0),excelblog_Komunikat2,IF(TRIM(H6)&lt;&gt;"",TRIM(H6)&amp;" ","")&amp;IF(TRIM(G6)&lt;&gt;"",TRIM(G6)&amp;" ","")&amp;IF(TRIM(F6)&lt;&gt;"",TRIM(F6)&amp;" ","")&amp;IF(TRIM(E6)&lt;&gt;"",TRIM(E6)&amp;" ","")&amp;IF(TRIM(D6)&lt;&gt;"",C6&amp;" ","")))</f>
        <v xml:space="preserve">trzy tysiące osiemset czterdzieści trzy złote 30/100 groszy </v>
      </c>
      <c r="C10" s="33"/>
      <c r="D10" s="33"/>
      <c r="E10" s="33"/>
      <c r="F10" s="33"/>
      <c r="G10" s="33"/>
      <c r="H10" s="33"/>
      <c r="I10" s="34"/>
    </row>
    <row r="11" spans="1:13" s="22" customFormat="1">
      <c r="A11" s="20"/>
      <c r="B11" s="19"/>
      <c r="C11" s="19"/>
      <c r="D11" s="21"/>
      <c r="E11" s="21"/>
      <c r="F11" s="21"/>
      <c r="G11" s="21"/>
      <c r="H11" s="21"/>
      <c r="I11" s="19"/>
    </row>
    <row r="12" spans="1:13" s="38" customFormat="1" ht="12.75" customHeight="1">
      <c r="A12" s="35"/>
      <c r="B12" s="35"/>
      <c r="C12" s="35"/>
      <c r="D12" s="36"/>
      <c r="E12" s="36"/>
      <c r="F12" s="36"/>
      <c r="G12" s="36"/>
      <c r="H12" s="36"/>
      <c r="I12" s="37" t="s">
        <v>68</v>
      </c>
    </row>
    <row r="15" spans="1:13">
      <c r="A15" s="39"/>
      <c r="B15" s="40"/>
      <c r="C15" s="40"/>
      <c r="D15" s="40"/>
      <c r="E15" s="40"/>
      <c r="F15" s="40"/>
      <c r="G15" s="40"/>
      <c r="H15" s="40"/>
      <c r="I15" s="40"/>
    </row>
    <row r="16" spans="1:13">
      <c r="A16" s="42"/>
      <c r="B16" s="43" t="s">
        <v>56</v>
      </c>
      <c r="C16" s="42"/>
      <c r="D16" s="44"/>
      <c r="E16" s="44"/>
      <c r="F16" s="44"/>
      <c r="G16" s="44"/>
      <c r="H16" s="44"/>
      <c r="I16" s="42"/>
      <c r="K16" s="45"/>
      <c r="L16" s="45"/>
      <c r="M16" s="45"/>
    </row>
    <row r="17" spans="1:13">
      <c r="A17" s="43" t="s">
        <v>56</v>
      </c>
      <c r="B17" s="24"/>
      <c r="C17" s="46"/>
      <c r="D17" s="44"/>
      <c r="E17" s="44"/>
      <c r="F17" s="44"/>
      <c r="G17" s="44"/>
      <c r="H17" s="44"/>
      <c r="I17" s="42"/>
    </row>
    <row r="18" spans="1:13">
      <c r="A18" s="43"/>
      <c r="B18" s="46"/>
      <c r="C18" s="47" t="s">
        <v>57</v>
      </c>
      <c r="D18" s="48" t="s">
        <v>58</v>
      </c>
      <c r="E18" s="48" t="s">
        <v>59</v>
      </c>
      <c r="F18" s="48" t="s">
        <v>60</v>
      </c>
      <c r="G18" s="48" t="s">
        <v>61</v>
      </c>
      <c r="H18" s="48" t="s">
        <v>62</v>
      </c>
      <c r="I18" s="42"/>
    </row>
    <row r="19" spans="1:13">
      <c r="A19" s="43" t="s">
        <v>63</v>
      </c>
      <c r="B19" s="42"/>
      <c r="C19" s="49"/>
      <c r="D19" s="50">
        <f>ROUND((B17-INT(B17))*100,0)</f>
        <v>0</v>
      </c>
      <c r="E19" s="50">
        <f>IF(B17&gt;=1,VALUE(RIGHT(LEFT(INT(B17),LEN(INT(B17))),3)),0)</f>
        <v>0</v>
      </c>
      <c r="F19" s="50">
        <f>IF(B17&gt;=1000,VALUE(TEXT(RIGHT(LEFT(INT(B17),LEN(INT(B17))-3),3),"000")),0)</f>
        <v>0</v>
      </c>
      <c r="G19" s="50">
        <f>IF(B17&gt;=1000000,VALUE(TEXT(RIGHT(LEFT(INT(B17),LEN(INT(B17))-6),3),"000")),0)</f>
        <v>0</v>
      </c>
      <c r="H19" s="50">
        <f>IF(B17&gt;=1000000000,VALUE(TEXT(RIGHT(LEFT(INT(B17),LEN(INT(B17))-9),3),"000")),0)</f>
        <v>0</v>
      </c>
      <c r="I19" s="42"/>
    </row>
    <row r="20" spans="1:13">
      <c r="A20" s="43" t="s">
        <v>64</v>
      </c>
      <c r="B20" s="51"/>
      <c r="C20" s="51"/>
      <c r="D20" s="51" t="str">
        <f>IF(B17=0,"",IF(D19&lt;=20,IF(D19=0,"zero",INDEX(excelblog_Jednosci,D19)),INDEX(excelblog_Dziesiatki,INT(D19/10))&amp;IF(MOD(D19,10)," " &amp;INDEX(excelblog_Jednosci,MOD(D19,10)),"")))&amp; " " &amp;IF(B17=0,"",INDEX(IF(D19&lt;20,{"groszy";"grosz";"grosze";"groszy"},{"groszy";"grosze";"groszy"}),MATCH(IF(D19&lt;20,D19,MOD(D19,10)),IF(D19&lt;20,{0;1;2;5},{0;2;5}),1)))</f>
        <v xml:space="preserve"> </v>
      </c>
      <c r="E20" s="52" t="str">
        <f>IF(OR(B17&lt;1,INT(E19/100)=0),"",INDEX(excelblog_Setki,INT(E19/100)))&amp; IF(E19-(INT(E19/100)*100)&lt;=20,IF(E19-(INT(E19/100)*100)=0,IF(OR(E19&gt;0,B17&lt;1),"","złotych")," " &amp;INDEX(excelblog_Jednosci,E19-(INT(E19/100)*100)))," " &amp;INDEX(excelblog_Dziesiatki,INT((E19-(INT(E19/100)*100))/10))&amp;IF(MOD((E19-(INT(E19/100)*100)),10)," "&amp;INDEX(excelblog_Jednosci,MOD((E19-(INT(E19/100)*100)),10)),""))&amp;IF(E19=0,""," " &amp;INDEX(IF(E19&lt;20,{"złotych";"złoty";"złote";"złotych"},{"złotych";"złote";"złotych"}),MATCH(IF(E19-(INT(E19/100)*100)&lt;20,E19-(INT(E19/100)*100),MOD((E19-(INT(E19/100)*100)),10)),IF(E19&lt;20,{0;1;2;5},{0;2;5}),1)))</f>
        <v/>
      </c>
      <c r="F20" s="52" t="str">
        <f>IF(OR(B17&lt;1,INT(F19/100)=0),"",INDEX(excelblog_Setki,INT(F19/100)))&amp; IF(F19-(INT(F19/100)*100)&lt;=20,IF(F19-(INT(F19/100)*100)=0,""," " &amp;INDEX(excelblog_Jednosci,F19-(INT(F19/100)*100)))," " &amp;INDEX(excelblog_Dziesiatki,INT((F19-(INT(F19/100)*100))/10))&amp;IF(MOD((F19-(INT(F19/100)*100)),10)," "&amp;INDEX(excelblog_Jednosci,MOD((F19-(INT(F19/100)*100)),10)),""))&amp;IF(F19=0,""," " &amp;INDEX(IF(F19&lt;20,{"";"tysiąc";"tysiące";"tysięcy"},{"tysięcy";"tysiące";"tysięcy"}),MATCH(IF(F19-(INT(F19/100)*100)&lt;20,F19-(INT(F19/100)*100),MOD((F19-(INT(F19/100)*100)),10)),IF(F19&lt;20,{0;1;2;5},{0;2;5}),1)))</f>
        <v/>
      </c>
      <c r="G20" s="52" t="str">
        <f>IF(OR(B17&lt;1,INT(G19/100)=0),"",INDEX(excelblog_Setki,INT(G19/100)))&amp; IF(G19-(INT(G19/100)*100)&lt;=20,IF(G19-(INT(G19/100)*100)=0,""," " &amp;INDEX(excelblog_Jednosci,G19-(INT(G19/100)*100)))," " &amp;INDEX(excelblog_Dziesiatki,INT((G19-(INT(G19/100)*100))/10))&amp;IF(MOD((G19-(INT(G19/100)*100)),10)," "&amp;INDEX(excelblog_Jednosci,MOD((G19-(INT(G19/100)*100)),10)),""))&amp;IF(G19=0,""," " &amp;INDEX(IF(G19&lt;20,{"";"milion";"miliony";"milionów"},{"milionów";"miliony";"milionów"}),MATCH(IF(G19-(INT(G19/100)*100)&lt;20,G19-(INT(G19/100)*100),MOD((G19-(INT(G19/100)*100)),10)),IF(G19&lt;20,{0;1;2;5},{0;2;5}),1)))</f>
        <v/>
      </c>
      <c r="H20" s="51" t="str">
        <f>IF(OR(B17&lt;1,INT(H19/100)=0),"",INDEX(excelblog_Setki,INT(H19/100)))&amp; IF(H19-(INT(H19/100)*100)&lt;=20,IF(H19-(INT(H19/100)*100)=0,""," " &amp;INDEX(excelblog_Jednosci,H19-(INT(H19/100)*100)))," " &amp;INDEX(excelblog_Dziesiatki,INT((H19-(INT(H19/100)*100))/10))&amp;IF(MOD((H19-(INT(H19/100)*100)),10)," "&amp;INDEX(excelblog_Jednosci,MOD((H19-(INT(H19/100)*100)),10)),""))&amp;IF(H19=0,""," " &amp;INDEX(IF(H19&lt;20,{"";"miliard";"miliardy";"miliardów"},{"miliardów";"miliardy";"miliardów"}),MATCH(IF(H19-(INT(H19/100)*100)&lt;20,H19-(INT(H19/100)*100),MOD((H19-(INT(H19/100)*100)),10)),IF(H19&lt;20,{0;1;2;5},{0;2;5}),1)))</f>
        <v/>
      </c>
      <c r="I20" s="51"/>
    </row>
    <row r="21" spans="1:13">
      <c r="A21" s="42"/>
      <c r="B21" s="42"/>
      <c r="C21" s="42"/>
      <c r="D21" s="44"/>
      <c r="E21" s="44"/>
      <c r="F21" s="44"/>
      <c r="G21" s="44"/>
      <c r="H21" s="44"/>
      <c r="I21" s="42"/>
    </row>
    <row r="22" spans="1:13">
      <c r="A22" s="43" t="s">
        <v>65</v>
      </c>
      <c r="B22" s="32" t="str">
        <f>IF(NOT(ISNUMBER(B17)),excelblog_Komunikat1,IF(OR((B17*10^-12)&gt;=1,B17&lt;0),excelblog_Komunikat2,IF(TRIM(H20)&lt;&gt;"",TRIM(H20)&amp;" ","")&amp;IF(TRIM(G20)&lt;&gt;"",TRIM(G20)&amp;" ","")&amp;IF(TRIM(F20)&lt;&gt;"",TRIM(F20)&amp;" ","")&amp;IF(TRIM(E20)&lt;&gt;"",TRIM(E20)&amp;" ","")&amp;IF(TRIM(D20)&lt;&gt;"",D20&amp;" ","")))</f>
        <v>W polu z kwotą nie znajduje się liczba</v>
      </c>
      <c r="C22" s="33"/>
      <c r="D22" s="33"/>
      <c r="E22" s="33"/>
      <c r="F22" s="33"/>
      <c r="G22" s="33"/>
      <c r="H22" s="33"/>
      <c r="I22" s="34"/>
    </row>
    <row r="23" spans="1:13">
      <c r="A23" s="43" t="s">
        <v>66</v>
      </c>
      <c r="B23" s="32" t="str">
        <f>IF(NOT(ISNUMBER(B17)),excelblog_Komunikat1,IF(OR((B17*10^-12)&gt;=1,B17&lt;0),excelblog_Komunikat2,IF(TRIM(H20)&lt;&gt;"",TRIM(H20)&amp;" ","")&amp;IF(TRIM(G20)&lt;&gt;"",TRIM(G20)&amp;" ","")&amp;IF(TRIM(F20)&lt;&gt;"",TRIM(F20)&amp;" ","")&amp;IF(TRIM(E20)&lt;&gt;"",TRIM(E20)&amp;", ","")&amp;IF(TRIM(D20)&lt;&gt;"",D20&amp;" ","")))</f>
        <v>W polu z kwotą nie znajduje się liczba</v>
      </c>
      <c r="C23" s="33"/>
      <c r="D23" s="33"/>
      <c r="E23" s="33"/>
      <c r="F23" s="33"/>
      <c r="G23" s="33"/>
      <c r="H23" s="33"/>
      <c r="I23" s="34"/>
    </row>
    <row r="24" spans="1:13">
      <c r="A24" s="43" t="s">
        <v>67</v>
      </c>
      <c r="B24" s="32" t="str">
        <f>IF(NOT(ISNUMBER(B17)),excelblog_Komunikat1,IF(OR((B17*10^-12)&gt;=1,B17&lt;0),excelblog_Komunikat2,IF(TRIM(H20)&lt;&gt;"",TRIM(H20)&amp;" ","")&amp;IF(TRIM(G20)&lt;&gt;"",TRIM(G20)&amp;" ","")&amp;IF(TRIM(F20)&lt;&gt;"",TRIM(F20)&amp;" ","")&amp;IF(TRIM(E20)&lt;&gt;"",TRIM(E20)&amp;" ","")&amp;IF(TRIM(D20)&lt;&gt;"",C20&amp;" ","")))</f>
        <v>W polu z kwotą nie znajduje się liczba</v>
      </c>
      <c r="C24" s="33"/>
      <c r="D24" s="33"/>
      <c r="E24" s="33"/>
      <c r="F24" s="33"/>
      <c r="G24" s="33"/>
      <c r="H24" s="33"/>
      <c r="I24" s="34"/>
    </row>
    <row r="25" spans="1:13">
      <c r="A25" s="43"/>
      <c r="B25" s="42"/>
      <c r="C25" s="42"/>
      <c r="D25" s="44"/>
      <c r="E25" s="44"/>
      <c r="F25" s="44"/>
      <c r="G25" s="44"/>
      <c r="H25" s="44"/>
      <c r="I25" s="42"/>
    </row>
    <row r="26" spans="1:13" s="56" customFormat="1" ht="12.75" customHeight="1">
      <c r="A26" s="53"/>
      <c r="B26" s="53"/>
      <c r="C26" s="53"/>
      <c r="D26" s="54"/>
      <c r="E26" s="54"/>
      <c r="F26" s="54"/>
      <c r="G26" s="54"/>
      <c r="H26" s="54"/>
      <c r="I26" s="55" t="s">
        <v>68</v>
      </c>
    </row>
    <row r="29" spans="1:13">
      <c r="A29" s="39"/>
      <c r="B29" s="40"/>
      <c r="C29" s="40"/>
      <c r="D29" s="40"/>
      <c r="E29" s="40"/>
      <c r="F29" s="40"/>
      <c r="G29" s="40"/>
      <c r="H29" s="40"/>
      <c r="I29" s="40"/>
    </row>
    <row r="30" spans="1:13">
      <c r="A30" s="42"/>
      <c r="B30" s="43" t="s">
        <v>56</v>
      </c>
      <c r="C30" s="42"/>
      <c r="D30" s="44"/>
      <c r="E30" s="44"/>
      <c r="F30" s="44"/>
      <c r="G30" s="44"/>
      <c r="H30" s="44"/>
      <c r="I30" s="42"/>
      <c r="K30" s="45"/>
      <c r="L30" s="45"/>
      <c r="M30" s="45"/>
    </row>
    <row r="31" spans="1:13">
      <c r="A31" s="43" t="s">
        <v>56</v>
      </c>
      <c r="B31" s="24"/>
      <c r="C31" s="46"/>
      <c r="D31" s="44"/>
      <c r="E31" s="44"/>
      <c r="F31" s="44"/>
      <c r="G31" s="44"/>
      <c r="H31" s="44"/>
      <c r="I31" s="42"/>
    </row>
    <row r="32" spans="1:13">
      <c r="A32" s="43"/>
      <c r="B32" s="46"/>
      <c r="C32" s="47" t="s">
        <v>57</v>
      </c>
      <c r="D32" s="48" t="s">
        <v>58</v>
      </c>
      <c r="E32" s="48" t="s">
        <v>59</v>
      </c>
      <c r="F32" s="48" t="s">
        <v>60</v>
      </c>
      <c r="G32" s="48" t="s">
        <v>61</v>
      </c>
      <c r="H32" s="48" t="s">
        <v>62</v>
      </c>
      <c r="I32" s="42"/>
    </row>
    <row r="33" spans="1:9">
      <c r="A33" s="43" t="s">
        <v>63</v>
      </c>
      <c r="B33" s="42"/>
      <c r="C33" s="49"/>
      <c r="D33" s="50">
        <f>ROUND((B31-INT(B31))*100,0)</f>
        <v>0</v>
      </c>
      <c r="E33" s="50">
        <f>IF(B31&gt;=1,VALUE(RIGHT(LEFT(INT(B31),LEN(INT(B31))),3)),0)</f>
        <v>0</v>
      </c>
      <c r="F33" s="50">
        <f>IF(B31&gt;=1000,VALUE(TEXT(RIGHT(LEFT(INT(B31),LEN(INT(B31))-3),3),"000")),0)</f>
        <v>0</v>
      </c>
      <c r="G33" s="50">
        <f>IF(B31&gt;=1000000,VALUE(TEXT(RIGHT(LEFT(INT(B31),LEN(INT(B31))-6),3),"000")),0)</f>
        <v>0</v>
      </c>
      <c r="H33" s="50">
        <f>IF(B31&gt;=1000000000,VALUE(TEXT(RIGHT(LEFT(INT(B31),LEN(INT(B31))-9),3),"000")),0)</f>
        <v>0</v>
      </c>
      <c r="I33" s="42"/>
    </row>
    <row r="34" spans="1:9">
      <c r="A34" s="43" t="s">
        <v>64</v>
      </c>
      <c r="B34" s="51"/>
      <c r="C34" s="51" t="str">
        <f>ROUND((B31-INT(B31))*100,0)&amp;"/"&amp;100 &amp; " groszy"</f>
        <v>0/100 groszy</v>
      </c>
      <c r="D34" s="51" t="str">
        <f>IF(B31=0,"",IF(D33&lt;=20,IF(D33=0,"zero",INDEX(excelblog_Jednosci,D33)),INDEX(excelblog_Dziesiatki,INT(D33/10))&amp;IF(MOD(D33,10)," " &amp;INDEX(excelblog_Jednosci,MOD(D33,10)),"")))&amp; " " &amp;IF(B31=0,"",INDEX(IF(D33&lt;20,{"groszy";"grosz";"grosze";"groszy"},{"groszy";"grosze";"groszy"}),MATCH(IF(D33&lt;20,D33,MOD(D33,10)),IF(D33&lt;20,{0;1;2;5},{0;2;5}),1)))</f>
        <v xml:space="preserve"> </v>
      </c>
      <c r="E34" s="52" t="str">
        <f>IF(OR(B31&lt;1,INT(E33/100)=0),"",INDEX(excelblog_Setki,INT(E33/100)))&amp; IF(E33-(INT(E33/100)*100)&lt;=20,IF(E33-(INT(E33/100)*100)=0,IF(OR(E33&gt;0,B31&lt;1),"","złotych")," " &amp;INDEX(excelblog_Jednosci,E33-(INT(E33/100)*100)))," " &amp;INDEX(excelblog_Dziesiatki,INT((E33-(INT(E33/100)*100))/10))&amp;IF(MOD((E33-(INT(E33/100)*100)),10)," "&amp;INDEX(excelblog_Jednosci,MOD((E33-(INT(E33/100)*100)),10)),""))&amp;IF(E33=0,""," " &amp;INDEX(IF(E33&lt;20,{"złotych";"złoty";"złote";"złotych"},{"złotych";"złote";"złotych"}),MATCH(IF(E33-(INT(E33/100)*100)&lt;20,E33-(INT(E33/100)*100),MOD((E33-(INT(E33/100)*100)),10)),IF(E33&lt;20,{0;1;2;5},{0;2;5}),1)))</f>
        <v/>
      </c>
      <c r="F34" s="52" t="str">
        <f>IF(OR(B31&lt;1,INT(F33/100)=0),"",INDEX(excelblog_Setki,INT(F33/100)))&amp; IF(F33-(INT(F33/100)*100)&lt;=20,IF(F33-(INT(F33/100)*100)=0,""," " &amp;INDEX(excelblog_Jednosci,F33-(INT(F33/100)*100)))," " &amp;INDEX(excelblog_Dziesiatki,INT((F33-(INT(F33/100)*100))/10))&amp;IF(MOD((F33-(INT(F33/100)*100)),10)," "&amp;INDEX(excelblog_Jednosci,MOD((F33-(INT(F33/100)*100)),10)),""))&amp;IF(F33=0,""," " &amp;INDEX(IF(F33&lt;20,{"";"tysiąc";"tysiące";"tysięcy"},{"tysięcy";"tysiące";"tysięcy"}),MATCH(IF(F33-(INT(F33/100)*100)&lt;20,F33-(INT(F33/100)*100),MOD((F33-(INT(F33/100)*100)),10)),IF(F33&lt;20,{0;1;2;5},{0;2;5}),1)))</f>
        <v/>
      </c>
      <c r="G34" s="52" t="str">
        <f>IF(OR(B31&lt;1,INT(G33/100)=0),"",INDEX(excelblog_Setki,INT(G33/100)))&amp; IF(G33-(INT(G33/100)*100)&lt;=20,IF(G33-(INT(G33/100)*100)=0,""," " &amp;INDEX(excelblog_Jednosci,G33-(INT(G33/100)*100)))," " &amp;INDEX(excelblog_Dziesiatki,INT((G33-(INT(G33/100)*100))/10))&amp;IF(MOD((G33-(INT(G33/100)*100)),10)," "&amp;INDEX(excelblog_Jednosci,MOD((G33-(INT(G33/100)*100)),10)),""))&amp;IF(G33=0,""," " &amp;INDEX(IF(G33&lt;20,{"";"milion";"miliony";"milionów"},{"milionów";"miliony";"milionów"}),MATCH(IF(G33-(INT(G33/100)*100)&lt;20,G33-(INT(G33/100)*100),MOD((G33-(INT(G33/100)*100)),10)),IF(G33&lt;20,{0;1;2;5},{0;2;5}),1)))</f>
        <v/>
      </c>
      <c r="H34" s="51" t="str">
        <f>IF(OR(B31&lt;1,INT(H33/100)=0),"",INDEX(excelblog_Setki,INT(H33/100)))&amp; IF(H33-(INT(H33/100)*100)&lt;=20,IF(H33-(INT(H33/100)*100)=0,""," " &amp;INDEX(excelblog_Jednosci,H33-(INT(H33/100)*100)))," " &amp;INDEX(excelblog_Dziesiatki,INT((H33-(INT(H33/100)*100))/10))&amp;IF(MOD((H33-(INT(H33/100)*100)),10)," "&amp;INDEX(excelblog_Jednosci,MOD((H33-(INT(H33/100)*100)),10)),""))&amp;IF(H33=0,""," " &amp;INDEX(IF(H33&lt;20,{"";"miliard";"miliardy";"miliardów"},{"miliardów";"miliardy";"miliardów"}),MATCH(IF(H33-(INT(H33/100)*100)&lt;20,H33-(INT(H33/100)*100),MOD((H33-(INT(H33/100)*100)),10)),IF(H33&lt;20,{0;1;2;5},{0;2;5}),1)))</f>
        <v/>
      </c>
      <c r="I34" s="51"/>
    </row>
    <row r="35" spans="1:9">
      <c r="A35" s="42"/>
      <c r="B35" s="42"/>
      <c r="C35" s="42"/>
      <c r="D35" s="44"/>
      <c r="E35" s="44"/>
      <c r="F35" s="44"/>
      <c r="G35" s="44"/>
      <c r="H35" s="44"/>
      <c r="I35" s="42"/>
    </row>
    <row r="36" spans="1:9">
      <c r="A36" s="43" t="s">
        <v>65</v>
      </c>
      <c r="B36" s="32" t="str">
        <f>IF(NOT(ISNUMBER(B31)),excelblog_Komunikat1,IF(OR((B31*10^-12)&gt;=1,B31&lt;0),excelblog_Komunikat2,IF(TRIM(H34)&lt;&gt;"",TRIM(H34)&amp;" ","")&amp;IF(TRIM(G34)&lt;&gt;"",TRIM(G34)&amp;" ","")&amp;IF(TRIM(F34)&lt;&gt;"",TRIM(F34)&amp;" ","")&amp;IF(TRIM(E34)&lt;&gt;"",TRIM(E34)&amp;" ","")&amp;IF(TRIM(D34)&lt;&gt;"",D34&amp;" ","")))</f>
        <v>W polu z kwotą nie znajduje się liczba</v>
      </c>
      <c r="C36" s="33"/>
      <c r="D36" s="33"/>
      <c r="E36" s="33"/>
      <c r="F36" s="33"/>
      <c r="G36" s="33"/>
      <c r="H36" s="33"/>
      <c r="I36" s="34"/>
    </row>
    <row r="37" spans="1:9">
      <c r="A37" s="43" t="s">
        <v>66</v>
      </c>
      <c r="B37" s="32" t="str">
        <f>IF(NOT(ISNUMBER(B31)),excelblog_Komunikat1,IF(OR((B31*10^-12)&gt;=1,B31&lt;0),excelblog_Komunikat2,IF(TRIM(H34)&lt;&gt;"",TRIM(H34)&amp;" ","")&amp;IF(TRIM(G34)&lt;&gt;"",TRIM(G34)&amp;" ","")&amp;IF(TRIM(F34)&lt;&gt;"",TRIM(F34)&amp;" ","")&amp;IF(TRIM(E34)&lt;&gt;"",TRIM(E34)&amp;", ","")&amp;IF(TRIM(D34)&lt;&gt;"",D34&amp;" ","")))</f>
        <v>W polu z kwotą nie znajduje się liczba</v>
      </c>
      <c r="C37" s="33"/>
      <c r="D37" s="33"/>
      <c r="E37" s="33"/>
      <c r="F37" s="33"/>
      <c r="G37" s="33"/>
      <c r="H37" s="33"/>
      <c r="I37" s="34"/>
    </row>
    <row r="38" spans="1:9">
      <c r="A38" s="43" t="s">
        <v>67</v>
      </c>
      <c r="B38" s="32" t="str">
        <f>IF(NOT(ISNUMBER(B31)),excelblog_Komunikat1,IF(OR((B31*10^-12)&gt;=1,B31&lt;0),excelblog_Komunikat2,IF(TRIM(H34)&lt;&gt;"",TRIM(H34)&amp;" ","")&amp;IF(TRIM(G34)&lt;&gt;"",TRIM(G34)&amp;" ","")&amp;IF(TRIM(F34)&lt;&gt;"",TRIM(F34)&amp;" ","")&amp;IF(TRIM(E34)&lt;&gt;"",TRIM(E34)&amp;" ","")&amp;IF(TRIM(D34)&lt;&gt;"",C34&amp;" ","")))</f>
        <v>W polu z kwotą nie znajduje się liczba</v>
      </c>
      <c r="C38" s="33"/>
      <c r="D38" s="33"/>
      <c r="E38" s="33"/>
      <c r="F38" s="33"/>
      <c r="G38" s="33"/>
      <c r="H38" s="33"/>
      <c r="I38" s="34"/>
    </row>
    <row r="39" spans="1:9">
      <c r="A39" s="43"/>
      <c r="B39" s="42"/>
      <c r="C39" s="42"/>
      <c r="D39" s="44"/>
      <c r="E39" s="44"/>
      <c r="F39" s="44"/>
      <c r="G39" s="44"/>
      <c r="H39" s="44"/>
      <c r="I39" s="42"/>
    </row>
    <row r="40" spans="1:9" s="56" customFormat="1" ht="12.75" customHeight="1">
      <c r="A40" s="53"/>
      <c r="B40" s="53"/>
      <c r="C40" s="53"/>
      <c r="D40" s="54"/>
      <c r="E40" s="54"/>
      <c r="F40" s="54"/>
      <c r="G40" s="54"/>
      <c r="H40" s="54"/>
      <c r="I40" s="55" t="s">
        <v>68</v>
      </c>
    </row>
    <row r="41" spans="1:9">
      <c r="A41" s="41" t="s">
        <v>69</v>
      </c>
    </row>
  </sheetData>
  <sheetProtection password="9E62" sheet="1" objects="1" scenarios="1" deleteRows="0"/>
  <hyperlinks>
    <hyperlink ref="I12" r:id="rId1"/>
    <hyperlink ref="I40" r:id="rId2"/>
    <hyperlink ref="I26" r:id="rId3"/>
  </hyperlinks>
  <pageMargins left="0.75" right="0.75" top="1" bottom="1" header="0.5" footer="0.5"/>
  <pageSetup paperSize="9" orientation="portrait" horizontalDpi="4294967295" verticalDpi="0" r:id="rId4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Faktura</vt:lpstr>
      <vt:lpstr>Excelblog.pl - Kwoty słownie</vt:lpstr>
      <vt:lpstr>Arkusz1</vt:lpstr>
      <vt:lpstr>slownie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2009-04-07T17:16:25Z</dcterms:modified>
</cp:coreProperties>
</file>